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-12" windowWidth="14316" windowHeight="12888" activeTab="3"/>
  </bookViews>
  <sheets>
    <sheet name="Pagamenti I trim. 2021" sheetId="2" r:id="rId1"/>
    <sheet name="Pagamenti II trim. 2021" sheetId="3" r:id="rId2"/>
    <sheet name="Pagamenti III' trim. 2021" sheetId="4" r:id="rId3"/>
    <sheet name="Pagamenti IV' trim. 2021" sheetId="5" r:id="rId4"/>
  </sheets>
  <definedNames>
    <definedName name="_xlnm._FilterDatabase" localSheetId="1" hidden="1">'Pagamenti II trim. 2021'!$A$1:$F$181</definedName>
  </definedNames>
  <calcPr calcId="145621"/>
</workbook>
</file>

<file path=xl/calcChain.xml><?xml version="1.0" encoding="utf-8"?>
<calcChain xmlns="http://schemas.openxmlformats.org/spreadsheetml/2006/main">
  <c r="C345" i="5" l="1"/>
  <c r="C344" i="5"/>
  <c r="C343" i="5"/>
  <c r="C332" i="5"/>
  <c r="C306" i="5"/>
  <c r="C231" i="5"/>
  <c r="C217" i="5"/>
  <c r="C201" i="5"/>
  <c r="C188" i="5"/>
  <c r="C122" i="5"/>
  <c r="C114" i="5"/>
  <c r="C90" i="5"/>
  <c r="C78" i="5"/>
  <c r="C61" i="5"/>
  <c r="C28" i="5"/>
  <c r="C4" i="5"/>
  <c r="C227" i="3" l="1"/>
  <c r="C218" i="3"/>
  <c r="C206" i="3"/>
  <c r="C123" i="3"/>
  <c r="C98" i="3"/>
  <c r="C96" i="3"/>
  <c r="C85" i="3"/>
  <c r="C82" i="3"/>
  <c r="C74" i="3"/>
  <c r="C62" i="3"/>
  <c r="C49" i="3"/>
  <c r="C47" i="3"/>
  <c r="C28" i="3"/>
  <c r="C26" i="3"/>
  <c r="C17" i="3"/>
  <c r="C164" i="4"/>
  <c r="C157" i="4"/>
  <c r="C153" i="4"/>
  <c r="C111" i="4"/>
  <c r="C108" i="4"/>
  <c r="C104" i="4"/>
  <c r="C103" i="4"/>
  <c r="C100" i="4"/>
  <c r="C99" i="4"/>
  <c r="C80" i="4"/>
  <c r="C79" i="4"/>
  <c r="C76" i="4"/>
  <c r="C69" i="4"/>
  <c r="C62" i="4"/>
  <c r="C60" i="4"/>
  <c r="C26" i="4"/>
  <c r="C430" i="2" l="1"/>
  <c r="C424" i="2"/>
  <c r="C419" i="2"/>
  <c r="C417" i="2"/>
  <c r="C416" i="2"/>
  <c r="C414" i="2"/>
  <c r="C407" i="2"/>
  <c r="C392" i="2"/>
  <c r="C386" i="2"/>
  <c r="C359" i="2"/>
  <c r="C295" i="2"/>
  <c r="C260" i="2"/>
  <c r="C235" i="2"/>
  <c r="C131" i="2"/>
  <c r="C120" i="2"/>
  <c r="C95" i="2"/>
</calcChain>
</file>

<file path=xl/sharedStrings.xml><?xml version="1.0" encoding="utf-8"?>
<sst xmlns="http://schemas.openxmlformats.org/spreadsheetml/2006/main" count="3975" uniqueCount="604">
  <si>
    <t xml:space="preserve">Data pagamento </t>
  </si>
  <si>
    <t>Descrizione</t>
  </si>
  <si>
    <t>Data fattura</t>
  </si>
  <si>
    <t>CIG</t>
  </si>
  <si>
    <t>Voce di spesa</t>
  </si>
  <si>
    <t>ITALIANA PETROLI SPA</t>
  </si>
  <si>
    <t>SERVIZIO ELETTRICO SPA</t>
  </si>
  <si>
    <t>NO</t>
  </si>
  <si>
    <t>Utenze telefonia e reti</t>
  </si>
  <si>
    <t xml:space="preserve">RIMEP SPA          </t>
  </si>
  <si>
    <t>TIM S.P.A.</t>
  </si>
  <si>
    <t>ACQUISTI VARI</t>
  </si>
  <si>
    <t>CAFFE' DIVINO SRL</t>
  </si>
  <si>
    <t>Altre spese per servizi</t>
  </si>
  <si>
    <t>BRENCI CHRISTIAN</t>
  </si>
  <si>
    <t xml:space="preserve">ENEL ENERGIA SPA </t>
  </si>
  <si>
    <t>PEZZANERA GIORGIO</t>
  </si>
  <si>
    <t>UMBRA ACQUE SPA</t>
  </si>
  <si>
    <t>Lavoro distaccato ed interinale</t>
  </si>
  <si>
    <t>UMBRIA ENERGY SPA</t>
  </si>
  <si>
    <t>INAZ SRL Soc. Unipersonale</t>
  </si>
  <si>
    <t>ARUBA S.p.A.</t>
  </si>
  <si>
    <t>PA DIGITALE SPA</t>
  </si>
  <si>
    <t xml:space="preserve">COMITALIA S.R.L.              </t>
  </si>
  <si>
    <t>DE CRISTOFARO ALFONSO</t>
  </si>
  <si>
    <t>E-LINKING ONLINE SYSTEMS SRL</t>
  </si>
  <si>
    <t>IGINO ANTONIO LEONE PATAMIA</t>
  </si>
  <si>
    <t>LA LUCCIOLA SNC</t>
  </si>
  <si>
    <t>LEASE PLAN ITALIA S.p.A.</t>
  </si>
  <si>
    <t>SMARTPEG S.R.L.</t>
  </si>
  <si>
    <t>ELLEPPI SRL</t>
  </si>
  <si>
    <t>SABATINI ALDO</t>
  </si>
  <si>
    <t>FARABI SRL</t>
  </si>
  <si>
    <t xml:space="preserve">CIG Z9F25577DC </t>
  </si>
  <si>
    <t xml:space="preserve">CIG Z572458A4B </t>
  </si>
  <si>
    <t>TOWERTEL SPA</t>
  </si>
  <si>
    <t xml:space="preserve">CIG Z1F2807475 </t>
  </si>
  <si>
    <t>LEVITA S.R.L.S.</t>
  </si>
  <si>
    <t>Consulenze</t>
  </si>
  <si>
    <t>CALABRESE DANILO</t>
  </si>
  <si>
    <t>MORETTI LUCA</t>
  </si>
  <si>
    <t xml:space="preserve">CIG Z6E2508D75 </t>
  </si>
  <si>
    <t xml:space="preserve">MANPOWER S.P.A.               </t>
  </si>
  <si>
    <t xml:space="preserve">CIG 7747231145 </t>
  </si>
  <si>
    <t xml:space="preserve">CIG Z6126720C2 </t>
  </si>
  <si>
    <t xml:space="preserve">CIG ZE31F625A7 </t>
  </si>
  <si>
    <t>GATTUCCI ALBERTA</t>
  </si>
  <si>
    <t>APPLICO DIGITAL LAB SRL</t>
  </si>
  <si>
    <t>ASP G.O. BUFALINI CENTRO ISTR.</t>
  </si>
  <si>
    <t>CONNESI SPA</t>
  </si>
  <si>
    <t>DM CULTURA SRL</t>
  </si>
  <si>
    <t xml:space="preserve">CIG 7835298474 </t>
  </si>
  <si>
    <t>EASYGOV SOLUTIONS SRL</t>
  </si>
  <si>
    <t xml:space="preserve">CIG 7934562FAF </t>
  </si>
  <si>
    <t>EDILTERMICA S.R.L.</t>
  </si>
  <si>
    <t>FASTWEB SPA</t>
  </si>
  <si>
    <t xml:space="preserve">CIG 5133642F61 </t>
  </si>
  <si>
    <t>FIBER TELECOM SPA</t>
  </si>
  <si>
    <t>HALLEY INFORMATICA SRL</t>
  </si>
  <si>
    <t xml:space="preserve">CIG Z692949528 </t>
  </si>
  <si>
    <t xml:space="preserve">CIG 7546942D8B </t>
  </si>
  <si>
    <t>MAGGIOLI SPA</t>
  </si>
  <si>
    <t xml:space="preserve">CIG 75469178EB </t>
  </si>
  <si>
    <t>OSMOSIT SPA</t>
  </si>
  <si>
    <t xml:space="preserve">CIG ZCB254FD65 </t>
  </si>
  <si>
    <t xml:space="preserve">CIG Z2B25CA84F </t>
  </si>
  <si>
    <t xml:space="preserve">CIG ZD525F14AF </t>
  </si>
  <si>
    <t xml:space="preserve">CIG Z9D24BF2DB </t>
  </si>
  <si>
    <t xml:space="preserve">CIG ZF1252B47E </t>
  </si>
  <si>
    <t>PA EVOLUTION SRL A SOCIO UNICO</t>
  </si>
  <si>
    <t xml:space="preserve">PUCCIUFFICIO S.R.L.           </t>
  </si>
  <si>
    <t>SINAPSI S.R.L.</t>
  </si>
  <si>
    <t xml:space="preserve">CIG 7747186C1F </t>
  </si>
  <si>
    <t>STUDIO VEGA SRL</t>
  </si>
  <si>
    <t>SYGEST SRL</t>
  </si>
  <si>
    <t xml:space="preserve">CIG ZB61F313EF </t>
  </si>
  <si>
    <t xml:space="preserve">CIG 7384190A59 </t>
  </si>
  <si>
    <t>VIGILANZA UMBRA S.P.A.</t>
  </si>
  <si>
    <t>VODAFONE ITALIA SPA</t>
  </si>
  <si>
    <t xml:space="preserve">CIG 7405086647 </t>
  </si>
  <si>
    <t xml:space="preserve">CIG 7092692299 </t>
  </si>
  <si>
    <t xml:space="preserve">CIG 7092642954 </t>
  </si>
  <si>
    <t>WEBKORNER  SRL</t>
  </si>
  <si>
    <t xml:space="preserve">CIG 768977396B </t>
  </si>
  <si>
    <t xml:space="preserve">CIG Z2E140795B </t>
  </si>
  <si>
    <t xml:space="preserve">CIG ZA6294F118 </t>
  </si>
  <si>
    <t xml:space="preserve">CIG Z83031B586 </t>
  </si>
  <si>
    <t xml:space="preserve">CIG Z83031B584 </t>
  </si>
  <si>
    <t xml:space="preserve">DEDALUS ITALIA SPA </t>
  </si>
  <si>
    <t>Personale</t>
  </si>
  <si>
    <t>Assicurazioni</t>
  </si>
  <si>
    <t>Importo</t>
  </si>
  <si>
    <t>SMART CO  SRL</t>
  </si>
  <si>
    <t>PAG.F24 MESE DI MARZO BNL</t>
  </si>
  <si>
    <t xml:space="preserve">CIG Z0E17FF4DE </t>
  </si>
  <si>
    <t xml:space="preserve">CIG Z83031B585 </t>
  </si>
  <si>
    <t>FILIPPETTI SPA</t>
  </si>
  <si>
    <t>GOODMEN.IT S.R.L.</t>
  </si>
  <si>
    <t xml:space="preserve">CIG 7571023DD0 </t>
  </si>
  <si>
    <t>MARTINI ADOLFO</t>
  </si>
  <si>
    <t xml:space="preserve">CIG Z860E3DECA </t>
  </si>
  <si>
    <t>PROFESIA SRL A SOCIO UNICO</t>
  </si>
  <si>
    <t>PROGETTI DI IMPRESA SRL</t>
  </si>
  <si>
    <t xml:space="preserve">CIG 803015016A </t>
  </si>
  <si>
    <t>SOLUXIONI</t>
  </si>
  <si>
    <t xml:space="preserve">CIG ZA52B76B01 </t>
  </si>
  <si>
    <t xml:space="preserve">CIG Z972CAA51B </t>
  </si>
  <si>
    <t>PAG. BOLLETTINO FASI BNL</t>
  </si>
  <si>
    <t>C2 SRL</t>
  </si>
  <si>
    <t>COMPUGROUP MEDICAL ITALIA SpA - CGM</t>
  </si>
  <si>
    <t>CONVERGE SPA</t>
  </si>
  <si>
    <t xml:space="preserve">CIG Z392A4B7AE </t>
  </si>
  <si>
    <t xml:space="preserve">CIG Z952BC10E7 </t>
  </si>
  <si>
    <t>KYOCERA SPA</t>
  </si>
  <si>
    <t xml:space="preserve">CIG ZE52B0F393 </t>
  </si>
  <si>
    <t>SECURPOOL SRL</t>
  </si>
  <si>
    <t xml:space="preserve">CIG Z432B8CA12 </t>
  </si>
  <si>
    <t>RIPE NCC</t>
  </si>
  <si>
    <t>PAG. MAV QUAS BNL</t>
  </si>
  <si>
    <t>PAG. MAV QUADRIFOR BNL</t>
  </si>
  <si>
    <t>DNV GL BUSINESS ASSURANCE ITALIA SRL</t>
  </si>
  <si>
    <t>AON ADVISORY AND SOLUTIONS S.R.L.</t>
  </si>
  <si>
    <t>G CAR AUTOFFICINA</t>
  </si>
  <si>
    <t xml:space="preserve">CIG Z962D3ED7E </t>
  </si>
  <si>
    <t>TELPRO S.R.L.</t>
  </si>
  <si>
    <t xml:space="preserve">DPS INFORMATICA SNC </t>
  </si>
  <si>
    <t>GIULIANI FRANCESCO</t>
  </si>
  <si>
    <t>S.IN.CO.S. APPLICATION SRL</t>
  </si>
  <si>
    <t>TRE B SRL</t>
  </si>
  <si>
    <t xml:space="preserve">CIG Z672CB5661 </t>
  </si>
  <si>
    <t xml:space="preserve">CIG 7971997C07 </t>
  </si>
  <si>
    <t xml:space="preserve">CIG Z932D774AD </t>
  </si>
  <si>
    <t>EFFEPICI SOLUTION SRLS</t>
  </si>
  <si>
    <t xml:space="preserve">CIG 8066208D67 </t>
  </si>
  <si>
    <t xml:space="preserve">CIG Z832C9C60D </t>
  </si>
  <si>
    <t>NUOVA TERMOTECNICA DI MAURO PAGANELLI</t>
  </si>
  <si>
    <t xml:space="preserve">CIG Z3F298F647 </t>
  </si>
  <si>
    <t xml:space="preserve">CIG Z3E261DDF7 </t>
  </si>
  <si>
    <t xml:space="preserve">CIG ZC92D11CDE </t>
  </si>
  <si>
    <t xml:space="preserve">CIG 8350400811 </t>
  </si>
  <si>
    <t xml:space="preserve">CIG Z9F2D43588 </t>
  </si>
  <si>
    <t xml:space="preserve">CIG ZB12D98D3C </t>
  </si>
  <si>
    <t xml:space="preserve">CIG ZCB2CB9697 </t>
  </si>
  <si>
    <t xml:space="preserve">CIG Z342CB9712 </t>
  </si>
  <si>
    <t xml:space="preserve">CIG 8276463155 </t>
  </si>
  <si>
    <t xml:space="preserve">CIG 82768153CF </t>
  </si>
  <si>
    <t>HINTO SRL</t>
  </si>
  <si>
    <t>PAGAMENTO PREVILINE</t>
  </si>
  <si>
    <t>TECNOCOM SRL</t>
  </si>
  <si>
    <t>CIG ZEDC2C17597</t>
  </si>
  <si>
    <t>STUDIO STORTI SRL</t>
  </si>
  <si>
    <t xml:space="preserve">CIG ZF32A425B8 </t>
  </si>
  <si>
    <t xml:space="preserve">CIG ZD72E41CD3 </t>
  </si>
  <si>
    <t>AGRONICA GROUP SRL</t>
  </si>
  <si>
    <t xml:space="preserve">CIG 2DB2277AE0 </t>
  </si>
  <si>
    <t xml:space="preserve">CIG Z622E4F45E </t>
  </si>
  <si>
    <t>PAG. SERVIZIO PASKEY MPS</t>
  </si>
  <si>
    <t xml:space="preserve">CIG Z662CADC88 </t>
  </si>
  <si>
    <t>Altri contratti di servizio</t>
  </si>
  <si>
    <t>REALTIMEBOARD INC. DBA MIRO</t>
  </si>
  <si>
    <t>CIG 7666694408</t>
  </si>
  <si>
    <t>Assistenza software</t>
  </si>
  <si>
    <t>PAGAMENTO STIPENDI</t>
  </si>
  <si>
    <t>FITTO SEDE TERNI</t>
  </si>
  <si>
    <t>Noleggi e locazioni</t>
  </si>
  <si>
    <t>AQUISTI VARI</t>
  </si>
  <si>
    <t xml:space="preserve">CIG Z7C3097366 </t>
  </si>
  <si>
    <t>Carburante</t>
  </si>
  <si>
    <t xml:space="preserve">CIG ZE3302E911 </t>
  </si>
  <si>
    <t>PAG. RITENUTE SINDACALI E FONDI</t>
  </si>
  <si>
    <t>PAG.F24 MESE DI DICEMBRE BNL</t>
  </si>
  <si>
    <t>IVA DICEMBRE</t>
  </si>
  <si>
    <t>Contributi e imposte</t>
  </si>
  <si>
    <t xml:space="preserve">CIG 243245743C </t>
  </si>
  <si>
    <t>PAG. F24 BOLLO SU FATTURE ELETTRONICHE IV TRIM. 2020 BNL</t>
  </si>
  <si>
    <t>Postali e diritti</t>
  </si>
  <si>
    <t xml:space="preserve">BOCCI MARTA                   </t>
  </si>
  <si>
    <t xml:space="preserve">CIG ZAE2C6DDB3 </t>
  </si>
  <si>
    <t>ASSOCIAZIONE CLUSTER TECONOLOGICO NAZIONALE SULLE</t>
  </si>
  <si>
    <t>PAG. TASSA MISE E TASSA ISP ANNO 2021 BNL</t>
  </si>
  <si>
    <t>ALCOOLTEST MARKETING ITALY S.R.L.</t>
  </si>
  <si>
    <t xml:space="preserve">CIG ZD33036D0A </t>
  </si>
  <si>
    <t xml:space="preserve">CIG Z252FA14DC </t>
  </si>
  <si>
    <t>ALIAS GROUP SRL</t>
  </si>
  <si>
    <t xml:space="preserve">CIG Z5D302AC70 </t>
  </si>
  <si>
    <t xml:space="preserve">CIG Z062DC25FC </t>
  </si>
  <si>
    <t>BERLITZ LANGUAGE CENTERS SRL</t>
  </si>
  <si>
    <t xml:space="preserve"> </t>
  </si>
  <si>
    <t xml:space="preserve">CIG Z0F2F0EE79 </t>
  </si>
  <si>
    <t>CELNETWORK</t>
  </si>
  <si>
    <t xml:space="preserve">CIG ZC02FF7DE1 </t>
  </si>
  <si>
    <t xml:space="preserve">CIG Z302E73FEB </t>
  </si>
  <si>
    <t xml:space="preserve">CIG Z442EC012B </t>
  </si>
  <si>
    <t xml:space="preserve">CIG 8495529C4D </t>
  </si>
  <si>
    <t>Acquisti</t>
  </si>
  <si>
    <t>CRABION S.R.L.</t>
  </si>
  <si>
    <t xml:space="preserve">CIG Z7B2E19E41 </t>
  </si>
  <si>
    <t xml:space="preserve">CIG Z0A2D874E9 </t>
  </si>
  <si>
    <t xml:space="preserve">CIG Z212E4393A </t>
  </si>
  <si>
    <t>CIG Z522BDB422</t>
  </si>
  <si>
    <t>CIG ZC62EADBC0</t>
  </si>
  <si>
    <t xml:space="preserve">IRIDEOS S.P.A. </t>
  </si>
  <si>
    <t>ITS DI VOLPATO LUCA &amp; C. S.N.C</t>
  </si>
  <si>
    <t>CIG ZAD2EF7666</t>
  </si>
  <si>
    <t xml:space="preserve">CIG ZCE2F0484A </t>
  </si>
  <si>
    <t xml:space="preserve">CIG Z002F1EA55 </t>
  </si>
  <si>
    <t xml:space="preserve">CIG Z5F2F54A3D </t>
  </si>
  <si>
    <t>P.C. SERVICE SRL</t>
  </si>
  <si>
    <t xml:space="preserve">CIG ZBE2EE8FAB </t>
  </si>
  <si>
    <t xml:space="preserve">CIG Z5F2E647C8 </t>
  </si>
  <si>
    <t>PLANVIEW SOFTWARE &amp; CONSULTING</t>
  </si>
  <si>
    <t xml:space="preserve">CIG Z132E60246 </t>
  </si>
  <si>
    <t xml:space="preserve">CIG Z4E2E8D12C </t>
  </si>
  <si>
    <t>CIG 769888EBF M</t>
  </si>
  <si>
    <t>RM ITALIANTINCENDI SRL</t>
  </si>
  <si>
    <t>SIAC INFORMATICA VENETA SRL</t>
  </si>
  <si>
    <t xml:space="preserve">CIG ZE12EEC43E </t>
  </si>
  <si>
    <t xml:space="preserve">CIG 7747186C17 </t>
  </si>
  <si>
    <t>SINED SRL</t>
  </si>
  <si>
    <t xml:space="preserve">CIG Z852ECD3D7 </t>
  </si>
  <si>
    <t xml:space="preserve">CIG 848263295D </t>
  </si>
  <si>
    <t xml:space="preserve">CIG 8446934672 </t>
  </si>
  <si>
    <t xml:space="preserve">CIG ZB92EB20CD </t>
  </si>
  <si>
    <t xml:space="preserve">CIG ZE12EC8C8D </t>
  </si>
  <si>
    <t>CIG Z342CB9712</t>
  </si>
  <si>
    <t xml:space="preserve">TWILLO </t>
  </si>
  <si>
    <t>PAG. POLIZZA GARA MILANO ELBA ASS.NI N.1738033 BNL</t>
  </si>
  <si>
    <t>PAG. CASSA PREVILINE CONTRIBUTI SANITARI MESE DI GENNAIO 2021 BNL</t>
  </si>
  <si>
    <t>PAG. RITENUTE SINDACALI</t>
  </si>
  <si>
    <t>PAG.F24 MESE DI GENNAIO BNL</t>
  </si>
  <si>
    <t>IVA GENNAIO</t>
  </si>
  <si>
    <t xml:space="preserve">CIG ZAA2E7C4CF </t>
  </si>
  <si>
    <t xml:space="preserve">CIG Z562FEF08E </t>
  </si>
  <si>
    <t xml:space="preserve">CIG ZDC2E146AA </t>
  </si>
  <si>
    <t>ELETTRICA MACERATESE DI FRANCHI &amp; C. SRL</t>
  </si>
  <si>
    <t xml:space="preserve">CIG Z512EBC200 </t>
  </si>
  <si>
    <t xml:space="preserve">CIG Z8C2CE2C18 </t>
  </si>
  <si>
    <t xml:space="preserve">CIG ZE72F6F22E </t>
  </si>
  <si>
    <t xml:space="preserve">CIG Z902FE20A4 </t>
  </si>
  <si>
    <t>IOP SRL</t>
  </si>
  <si>
    <t xml:space="preserve">CIG Z642F8A870 </t>
  </si>
  <si>
    <t>IVO SCARGETTA</t>
  </si>
  <si>
    <t xml:space="preserve">CIG Z282705DE9 </t>
  </si>
  <si>
    <t>K-DIGITALE SRL</t>
  </si>
  <si>
    <t>CIG Z882FFC83 C</t>
  </si>
  <si>
    <t xml:space="preserve">CIG 76628174A1 </t>
  </si>
  <si>
    <t xml:space="preserve">CIG Z772FC5EBB </t>
  </si>
  <si>
    <t>MINDED SECURITY SRL</t>
  </si>
  <si>
    <t xml:space="preserve">CIG ZBB2E11E65 </t>
  </si>
  <si>
    <t xml:space="preserve">CIG Z24300D041 </t>
  </si>
  <si>
    <t>R1 S.P.A.</t>
  </si>
  <si>
    <t xml:space="preserve">CIG 85561885B3 </t>
  </si>
  <si>
    <t xml:space="preserve">CIG ZBD300CF55 </t>
  </si>
  <si>
    <t xml:space="preserve">CIG Z042F8665D </t>
  </si>
  <si>
    <t xml:space="preserve">CIG ZCE2B66D54 </t>
  </si>
  <si>
    <t>PAGAMENTO CONDOMINIO VIA FANTI</t>
  </si>
  <si>
    <t>PAG. PAYPAL TWILIO BNL</t>
  </si>
  <si>
    <t>RIMBORSO SERVIZIO ELETTRICO</t>
  </si>
  <si>
    <t xml:space="preserve">CIG Z5A2FF2599 </t>
  </si>
  <si>
    <t xml:space="preserve">PAG. F24 SALDO TARI COMUNE DI TERNI ANNO 2020 BNL </t>
  </si>
  <si>
    <t>PAGAMENTO ASSICURAZIONI</t>
  </si>
  <si>
    <t xml:space="preserve">CIG ZD52D355D5 </t>
  </si>
  <si>
    <t xml:space="preserve">CIG ZBF3038415 </t>
  </si>
  <si>
    <t>FVM ANTINCENDI SOC. COOP</t>
  </si>
  <si>
    <t xml:space="preserve">CIG Z212F09F01 </t>
  </si>
  <si>
    <t xml:space="preserve">CIG Z672D6F90B </t>
  </si>
  <si>
    <t xml:space="preserve">CIG ZFA2EB20AC </t>
  </si>
  <si>
    <t xml:space="preserve">CIG ZAE2D5AE27 </t>
  </si>
  <si>
    <t>PAGAMENTO TWILIO</t>
  </si>
  <si>
    <t>ALGEBRA SRL</t>
  </si>
  <si>
    <t xml:space="preserve">CIG Z2829B2DA7 </t>
  </si>
  <si>
    <t>RIMBORSO SERVIZIO ELETTRICO MPS</t>
  </si>
  <si>
    <t>BONIFICO RIMBORSO FONDO EST BNL</t>
  </si>
  <si>
    <t>PAG.F24 MESE DI FEBBRAIO BNL</t>
  </si>
  <si>
    <t>PAG. BOLLETTINO CANONE RAI ANNO 2021 BNL</t>
  </si>
  <si>
    <t>CHIUSURA RIMBORSO ALD AUTOMOTIVE</t>
  </si>
  <si>
    <t>PAG. RIMBORSO RITENUTA 4% REGIONE UMBRIA CONTRIBUTO C/ES. E CASSA PREVILINE BNL</t>
  </si>
  <si>
    <t xml:space="preserve">PAG. MULTA </t>
  </si>
  <si>
    <t>PAG. POLIZZE FIDEIUSSORIE VARIE BNL</t>
  </si>
  <si>
    <t>PAG. RITENUTE SINDACALI, FONDI E FORNITORI BNL</t>
  </si>
  <si>
    <t>IVA MARZO</t>
  </si>
  <si>
    <t>VERSAMENTO DEPOSITO CAUZIONALE CONTRATTO DI AFFITTO COMUNE DI TERNI PIAZZALE BOSCO 3 BNL</t>
  </si>
  <si>
    <t>PAG. BOLLETTINO CBILL TAREC COMUNE DI TERNI BNL</t>
  </si>
  <si>
    <t xml:space="preserve">CIG Z53307F6B6 </t>
  </si>
  <si>
    <t>SII S.C.P.A. SERVIZIO IDRICO INTEGRATO</t>
  </si>
  <si>
    <t>QUEUE-IT APS</t>
  </si>
  <si>
    <t>CIG  8657962842</t>
  </si>
  <si>
    <t>GRAFOX S.R.L.</t>
  </si>
  <si>
    <t xml:space="preserve">CIG ZAC313AC76 </t>
  </si>
  <si>
    <t>HEALTH LEVEL SEVEN- HL7 ITALIA</t>
  </si>
  <si>
    <t xml:space="preserve">CIG Z6D315C37C </t>
  </si>
  <si>
    <t xml:space="preserve">CIG ZED2C7410A </t>
  </si>
  <si>
    <t xml:space="preserve">CIG Z993030239 </t>
  </si>
  <si>
    <t>ASSINTER - Ass.ne  delle Società per la</t>
  </si>
  <si>
    <t xml:space="preserve">CIG Z9F31A0970 </t>
  </si>
  <si>
    <t xml:space="preserve">GALA SPA </t>
  </si>
  <si>
    <t xml:space="preserve">CIG 6860487CF5 </t>
  </si>
  <si>
    <t xml:space="preserve">CIG Z43245743C </t>
  </si>
  <si>
    <t>GLOBAL PAYMENTS SPA</t>
  </si>
  <si>
    <t xml:space="preserve">CIG 8273344373 </t>
  </si>
  <si>
    <t xml:space="preserve">CIG ZD72E715AB </t>
  </si>
  <si>
    <t>NEXUS &amp; SOCI SRL</t>
  </si>
  <si>
    <t>CIG  Z412EA57D1</t>
  </si>
  <si>
    <t xml:space="preserve">CIG Z6B2EA5A50 </t>
  </si>
  <si>
    <t>ED.IL CO. S.R.L.S.</t>
  </si>
  <si>
    <t xml:space="preserve">CIG Z3B2FFF3F7 </t>
  </si>
  <si>
    <t>WESTPOLE SPA</t>
  </si>
  <si>
    <t xml:space="preserve">CIG ZC92ED3E69 </t>
  </si>
  <si>
    <t>JOHNS HOPKINS ACG SYSTEM</t>
  </si>
  <si>
    <t>WE- COM SRL</t>
  </si>
  <si>
    <t xml:space="preserve">CIG ZE62C39BB5 </t>
  </si>
  <si>
    <t>SO.SE.PE SRL</t>
  </si>
  <si>
    <t xml:space="preserve">CIG Z2B2D978CE </t>
  </si>
  <si>
    <t>G.D. GRAFIDATA SRL</t>
  </si>
  <si>
    <t xml:space="preserve">CIG 85608626CE </t>
  </si>
  <si>
    <t>F.M.G. IMPIANTI ELETTRICI S.N.C. DI OROLOGIO &amp; C.</t>
  </si>
  <si>
    <t>CIG  ZE630031BE</t>
  </si>
  <si>
    <t xml:space="preserve">CIG ZB9243303A </t>
  </si>
  <si>
    <t>INFOCAMERE SOC.CONSORTILE</t>
  </si>
  <si>
    <t xml:space="preserve">CIG Z1426F88B9 </t>
  </si>
  <si>
    <t xml:space="preserve">CIG Z833000664 </t>
  </si>
  <si>
    <t>SPRING FIRM SRL</t>
  </si>
  <si>
    <t xml:space="preserve">CIG ZC72D1AD70 </t>
  </si>
  <si>
    <t xml:space="preserve">CIG 833489903F </t>
  </si>
  <si>
    <t>TECNOTEL SERVIZI TECNOLOGICI SRL</t>
  </si>
  <si>
    <t xml:space="preserve">CIG Z062E0DAFB </t>
  </si>
  <si>
    <t>ENGINEERING-INGEGNERIA INFORM.</t>
  </si>
  <si>
    <t xml:space="preserve">CIG Z732E3EE43 </t>
  </si>
  <si>
    <t>BRAINTEC DI ANDREA CONFORTO</t>
  </si>
  <si>
    <t xml:space="preserve">CIG Z9F3069799 </t>
  </si>
  <si>
    <t xml:space="preserve">CIG Z8A3067C5E </t>
  </si>
  <si>
    <t>STUDIO_C DI MARIANNA FABRI</t>
  </si>
  <si>
    <t xml:space="preserve">CIG ZFA249A721 </t>
  </si>
  <si>
    <t>MEDIAWARE SNC</t>
  </si>
  <si>
    <t>CIG: Z32302A2CF</t>
  </si>
  <si>
    <t>CIG CIGZ772FC5E</t>
  </si>
  <si>
    <t xml:space="preserve">SIEMENS HEALTHCARE  </t>
  </si>
  <si>
    <t xml:space="preserve">CIG ZEF244F317 </t>
  </si>
  <si>
    <t xml:space="preserve">CIG Z7E2871ECD </t>
  </si>
  <si>
    <t xml:space="preserve">CIG ZDF2E41CD3 </t>
  </si>
  <si>
    <t>GARTNER ITALIA SRL</t>
  </si>
  <si>
    <t xml:space="preserve">CIG 85748638CB </t>
  </si>
  <si>
    <t xml:space="preserve">CIG 832796996B </t>
  </si>
  <si>
    <t>CIG  Z2D2E2261B</t>
  </si>
  <si>
    <t>TISCALI ITALIA SPA</t>
  </si>
  <si>
    <t xml:space="preserve">CIG 67017180A6 </t>
  </si>
  <si>
    <t>NEXT SRL</t>
  </si>
  <si>
    <t xml:space="preserve">CIG 8567407FE6 </t>
  </si>
  <si>
    <t>SELIT SRL</t>
  </si>
  <si>
    <t xml:space="preserve">CIG ZAA305BEF0 </t>
  </si>
  <si>
    <t xml:space="preserve">CIG ZE330D93AC </t>
  </si>
  <si>
    <t>WOLTERS KLUWER ITALIA SRL</t>
  </si>
  <si>
    <t xml:space="preserve">CIG ZBD2B661E2 </t>
  </si>
  <si>
    <t>NET4MARKET-CSAMED S.R.L.</t>
  </si>
  <si>
    <t xml:space="preserve">CIG 845129988E </t>
  </si>
  <si>
    <t xml:space="preserve">CIG 827711073F </t>
  </si>
  <si>
    <t xml:space="preserve">CIG 8277021DCB </t>
  </si>
  <si>
    <t xml:space="preserve">CIG 827710317A </t>
  </si>
  <si>
    <t>TEAMDEV SRL</t>
  </si>
  <si>
    <t xml:space="preserve">CIG Z722EE1632 </t>
  </si>
  <si>
    <t>GRAFFITI SOCIETA' COOPERATIVA SOCIALE</t>
  </si>
  <si>
    <t xml:space="preserve">CIG Z01302367F </t>
  </si>
  <si>
    <t xml:space="preserve">CIG Z9B301CFE0 </t>
  </si>
  <si>
    <t xml:space="preserve">CIG Z122EE0DF8 </t>
  </si>
  <si>
    <t>PRESENT SPA</t>
  </si>
  <si>
    <t xml:space="preserve">CIG 85632319C3 </t>
  </si>
  <si>
    <t xml:space="preserve">CIG 7270442E86 </t>
  </si>
  <si>
    <t>ETI3 SRL SOC.UNIPERSONALE</t>
  </si>
  <si>
    <t xml:space="preserve">CIG Z182E3139A </t>
  </si>
  <si>
    <t xml:space="preserve">CIG Z0E2D8DDEB </t>
  </si>
  <si>
    <t xml:space="preserve">CIG Z572B5147C </t>
  </si>
  <si>
    <t>CIG Z052BDB2FD</t>
  </si>
  <si>
    <t>INTERSISTEMI ITALIA SPA</t>
  </si>
  <si>
    <t xml:space="preserve">CIG 762392993B </t>
  </si>
  <si>
    <t xml:space="preserve">CIG Z5B2FFF0D3 </t>
  </si>
  <si>
    <t xml:space="preserve">ACTALIS SPA </t>
  </si>
  <si>
    <t xml:space="preserve">CIG Z802F38169 </t>
  </si>
  <si>
    <t>TIESSE TERNI SERVIZI SRL</t>
  </si>
  <si>
    <t xml:space="preserve">CIG Z753063DD7 </t>
  </si>
  <si>
    <t xml:space="preserve">CIG 821151006C </t>
  </si>
  <si>
    <t>MASSINELLI S.R.L.</t>
  </si>
  <si>
    <t xml:space="preserve">CIG Z8E2516DC9 </t>
  </si>
  <si>
    <t>CIG Z772FC5EBB</t>
  </si>
  <si>
    <t>DIRITTI SEGRETERIA COMUNE DI FOLIGNO MAN FIBRA OTTICA BNL</t>
  </si>
  <si>
    <t>PAG. AFFITTO TERNI</t>
  </si>
  <si>
    <t xml:space="preserve">PAG. RITENUTE SINDACALI </t>
  </si>
  <si>
    <t>PAG. MAV ANAC I QUADRIMESTRE 2021 BNL</t>
  </si>
  <si>
    <t>MAGAZZINI GABRIELLI SPA</t>
  </si>
  <si>
    <t>PAG. III RATA 2021 CONDOMINIO VIA PONTANI BNL</t>
  </si>
  <si>
    <t>PAG.F24 MESE DI GIUGNO BNL</t>
  </si>
  <si>
    <t>PAGATA IVA</t>
  </si>
  <si>
    <t>PAG. CBILL II RATA TARI COMUNE DI PERUGIA</t>
  </si>
  <si>
    <t>PAG. POLIZZA FIDEIUSSORIA ELBA N. 1792778 X LAVORI SCAVO COMUNE DI FOLIGNO BNL</t>
  </si>
  <si>
    <t xml:space="preserve">CIG 87445116C1 </t>
  </si>
  <si>
    <t>PAG.CASSA PREVILINE BNL</t>
  </si>
  <si>
    <t>PAG.CONDOMINIO VIA FANTI</t>
  </si>
  <si>
    <t>PAG.F24 MESE DI LUGLIO BNL</t>
  </si>
  <si>
    <t>HERA COMM S.P.A.</t>
  </si>
  <si>
    <t>PAG. RITENUTE SINDACALI BNL</t>
  </si>
  <si>
    <t xml:space="preserve">CIG Z662ZADC88 </t>
  </si>
  <si>
    <t>LOG 80 SRL</t>
  </si>
  <si>
    <t>CIG 618954E1A</t>
  </si>
  <si>
    <t xml:space="preserve">CIG Z882FF7C83 </t>
  </si>
  <si>
    <t>TELENIA SOFTWARE SRL</t>
  </si>
  <si>
    <t xml:space="preserve">CIG ZB82F53811 </t>
  </si>
  <si>
    <t>CIDITECH SRL</t>
  </si>
  <si>
    <t xml:space="preserve">CIG ZE82FEB2EB </t>
  </si>
  <si>
    <t xml:space="preserve">VOIP SERVICES SAS </t>
  </si>
  <si>
    <t xml:space="preserve">CIG Z272F5945E </t>
  </si>
  <si>
    <t>ADS AUTOMATED DATA SYSTEM SPA</t>
  </si>
  <si>
    <t xml:space="preserve">CIG ZA925EABAE </t>
  </si>
  <si>
    <t>GPI SPA</t>
  </si>
  <si>
    <t xml:space="preserve">CIG 79612485AE </t>
  </si>
  <si>
    <t>PAG. BOLLETTINO BANCARIO FASI BNL</t>
  </si>
  <si>
    <t>ALTOVA GmbH</t>
  </si>
  <si>
    <t>OPEN VPN TECHNOLOGIES INC.</t>
  </si>
  <si>
    <t xml:space="preserve">CIG Z2F32CD2D8 </t>
  </si>
  <si>
    <t>PAG.F24 RAVVEDIMENTO ESTEROMETRO SCAD.02.08.21 BNL</t>
  </si>
  <si>
    <t xml:space="preserve">ACQ. MARCA DA  BOLLO </t>
  </si>
  <si>
    <t>PAGLIACCI SIMONE</t>
  </si>
  <si>
    <t xml:space="preserve">CIG Z332D0F17F </t>
  </si>
  <si>
    <t xml:space="preserve">CIG ZBD302E0C9 </t>
  </si>
  <si>
    <t>INERA SRL</t>
  </si>
  <si>
    <t xml:space="preserve">CIG 8453451871 </t>
  </si>
  <si>
    <t xml:space="preserve">CIG Z382D97768 </t>
  </si>
  <si>
    <t xml:space="preserve">CIG Z2E31247ED </t>
  </si>
  <si>
    <t>LE FUCINE ART &amp; MEDIA SNC</t>
  </si>
  <si>
    <t xml:space="preserve">CIG Z93300D0C2 </t>
  </si>
  <si>
    <t xml:space="preserve">CIG Z5530261BA </t>
  </si>
  <si>
    <t xml:space="preserve">CIG Z4630F83A2 </t>
  </si>
  <si>
    <t xml:space="preserve">CIG Z522FC19EE </t>
  </si>
  <si>
    <t xml:space="preserve">CIG Z5830FF93D </t>
  </si>
  <si>
    <t>VISTA TECHNOLOGY SRL</t>
  </si>
  <si>
    <t xml:space="preserve">CIG 8524348281 </t>
  </si>
  <si>
    <t xml:space="preserve">CIG ZD9314D6E3 </t>
  </si>
  <si>
    <t>IL SOLE 24 ORE S.P.A.</t>
  </si>
  <si>
    <t xml:space="preserve">CIG Z693097910 </t>
  </si>
  <si>
    <t>CIG Z5C300CC3C5</t>
  </si>
  <si>
    <t xml:space="preserve">CIG 867573315C </t>
  </si>
  <si>
    <t xml:space="preserve">CIG Z413110E65 </t>
  </si>
  <si>
    <t xml:space="preserve">CIG 86761200B9 </t>
  </si>
  <si>
    <t xml:space="preserve">CIG Z2B30F37B9 </t>
  </si>
  <si>
    <t>NTS PROJECT SRL</t>
  </si>
  <si>
    <t xml:space="preserve">CIG Z1E30F597A </t>
  </si>
  <si>
    <t xml:space="preserve">CIG 86331035F7 </t>
  </si>
  <si>
    <t xml:space="preserve">CIG Z102D9832D </t>
  </si>
  <si>
    <t xml:space="preserve">CIG ZAA296E636 </t>
  </si>
  <si>
    <t>CIG 833489903 A</t>
  </si>
  <si>
    <t xml:space="preserve">CIG ZF82EAC202 </t>
  </si>
  <si>
    <t xml:space="preserve">CIG ZD524FB610 </t>
  </si>
  <si>
    <t>ADOLFO POMPOSELLI</t>
  </si>
  <si>
    <t>PAG. BOLLO FATTURE ELETTRONICHE II TRIM. 2021 BNL</t>
  </si>
  <si>
    <t>PAGATE POLIZZE ASSICURATIVE</t>
  </si>
  <si>
    <t>F.LLI BAGNETTI S.R.L.</t>
  </si>
  <si>
    <t>PAG. RITENUTE SINDACALI FONDI E FORNITORI BNL</t>
  </si>
  <si>
    <t>PAG.F24 MESE DI AGOSTO BNL</t>
  </si>
  <si>
    <t>CONSORZIO "SCUOLA UMBRA DI AMMINISTRAZIONE</t>
  </si>
  <si>
    <t xml:space="preserve">CIG Z532F4CF63 </t>
  </si>
  <si>
    <t xml:space="preserve">CIG Z672BDF695 </t>
  </si>
  <si>
    <t>DIGI ONE SRL</t>
  </si>
  <si>
    <t xml:space="preserve">CIG ZFA3024B87 </t>
  </si>
  <si>
    <t xml:space="preserve">CIG 8311925180 </t>
  </si>
  <si>
    <t xml:space="preserve">CIG Z743068CFD </t>
  </si>
  <si>
    <t xml:space="preserve">I.R.T.E.T. S.R.L. </t>
  </si>
  <si>
    <t xml:space="preserve">CIG 83613715A0 </t>
  </si>
  <si>
    <t>I-TEL INFORMATICA E TELECOMUNICAZIONI SRL</t>
  </si>
  <si>
    <t xml:space="preserve">CIG ZB5318F4FE </t>
  </si>
  <si>
    <t xml:space="preserve">CIG Z8A31286F6 </t>
  </si>
  <si>
    <t xml:space="preserve">CIG Z4A31271CA </t>
  </si>
  <si>
    <t xml:space="preserve">CIG ZEF2C223AC </t>
  </si>
  <si>
    <t xml:space="preserve">CIG ZCA2B80BF8 </t>
  </si>
  <si>
    <t xml:space="preserve">CIG ZA03157802 </t>
  </si>
  <si>
    <t xml:space="preserve">CIG ZE32643562 </t>
  </si>
  <si>
    <t xml:space="preserve">CIG Z9D2A4F2FD </t>
  </si>
  <si>
    <t xml:space="preserve">CIG Z9C3144ED4 </t>
  </si>
  <si>
    <t xml:space="preserve">CIG 8664849B96 </t>
  </si>
  <si>
    <t>PAG. RID ENEL ENERGIA BNL</t>
  </si>
  <si>
    <t xml:space="preserve">PAG. SPEDIZIONE PACCO ORDINARIO </t>
  </si>
  <si>
    <t>SPEDIZIONE POSTALE E RACCOMANDATA</t>
  </si>
  <si>
    <t xml:space="preserve">PAG. CONDOMINIO </t>
  </si>
  <si>
    <t>PAG. RACCOMANDATA</t>
  </si>
  <si>
    <t>PAG. RITENUTE SINDACALI E FONDI BNL</t>
  </si>
  <si>
    <t>PAG.F24 MESE DI APRILE BNL</t>
  </si>
  <si>
    <t>SPEDIZIONE PACCO POSTALE</t>
  </si>
  <si>
    <t>PAG. F24 RAVVEDIMENTO ESTEROMETRO 1 TRIM.2021 BNL</t>
  </si>
  <si>
    <t>SPESE PARCHEGGIO</t>
  </si>
  <si>
    <t>PAG. TARI COMUNE DI PERUGIA I RATA BNL</t>
  </si>
  <si>
    <t>PAG. QUOTA ISCRIZIONE FASI BNL</t>
  </si>
  <si>
    <t>PAG. QUOTA ISCRIONE 4MANAGER BNL</t>
  </si>
  <si>
    <t>PAG. FASI BNL</t>
  </si>
  <si>
    <t>PAG2 F24 BOLLO FATTURE ELETTRONICHE I TRIM. 2021 BNL</t>
  </si>
  <si>
    <t>PAG. QUOTA ASSOCIATIVA ASSINTER</t>
  </si>
  <si>
    <t>ACQ. FRANCOLLI E MARCHE</t>
  </si>
  <si>
    <t>PAG. LICENZE OPEN VPN</t>
  </si>
  <si>
    <t>SPEDIZIONE PACCO POSTALE ORDINARIO</t>
  </si>
  <si>
    <t>PAG. CASSA PREVILINE E AON BNL</t>
  </si>
  <si>
    <t>PAG.F24 MESE DI MAGGIO BNL</t>
  </si>
  <si>
    <t>PAG. POLIZZE AXA APP. 402629440/6 E QT 402629440-402629384-402629525 BNL</t>
  </si>
  <si>
    <t>PAG.F24 DIRITTO ANNUALE CCIAA 2021</t>
  </si>
  <si>
    <t>PAG. 3 RATA TARI COMUNE DI PERUGIA BNL</t>
  </si>
  <si>
    <t>AFFITTO TERNI</t>
  </si>
  <si>
    <t>AUTOMIGLIORGAS SRL</t>
  </si>
  <si>
    <t xml:space="preserve">CIG Z0E260BD84 </t>
  </si>
  <si>
    <t>PAG. ACQUISTI VARI</t>
  </si>
  <si>
    <t>PAG. POLIZZE</t>
  </si>
  <si>
    <t>PAG.STIPENDI MESE DI SETTEMBRE BNL</t>
  </si>
  <si>
    <t>ADDEBITO PASKEY AZIENDAONLINE MPS</t>
  </si>
  <si>
    <t>PAG.F24 MESE DI SETTEMBRE BNL</t>
  </si>
  <si>
    <t>PAG. RITENUTE FONDI E FORNITORI BNL</t>
  </si>
  <si>
    <t>PAG. POLIZZE FID. E DIRITTI SEGRETERIA CONVENZIONI COMUNE DI ASSISI BNL</t>
  </si>
  <si>
    <t>BUONO DANIELE</t>
  </si>
  <si>
    <t xml:space="preserve">CIG ZF41CC209C </t>
  </si>
  <si>
    <t>Consulenza</t>
  </si>
  <si>
    <t xml:space="preserve">CIG Z0531FE43F </t>
  </si>
  <si>
    <t xml:space="preserve">CIG 728904670A </t>
  </si>
  <si>
    <t>INGLOBA360 s.r.l</t>
  </si>
  <si>
    <t xml:space="preserve">CIG Z4630D402D </t>
  </si>
  <si>
    <t xml:space="preserve">CIG Z2327C0D04 </t>
  </si>
  <si>
    <t>SIELTE SPA</t>
  </si>
  <si>
    <t xml:space="preserve">CIG Z9F31C4317 </t>
  </si>
  <si>
    <t>CIG ZAED2E5AE27</t>
  </si>
  <si>
    <t>VIRTUAL LOGIC SRL</t>
  </si>
  <si>
    <t xml:space="preserve">CIG ZB92ED17C8 </t>
  </si>
  <si>
    <t xml:space="preserve">CIG Z4931618E3 </t>
  </si>
  <si>
    <t>ACQUISTO MARCHE  DA BOLLO</t>
  </si>
  <si>
    <t xml:space="preserve">CIG ZB22497459 </t>
  </si>
  <si>
    <t xml:space="preserve">CIG 7613254FEF </t>
  </si>
  <si>
    <t xml:space="preserve">CIG 801958206D </t>
  </si>
  <si>
    <t xml:space="preserve">TNS CONSORZIO SVILUPPO AREE E INIZIATIVE IND.LI </t>
  </si>
  <si>
    <t xml:space="preserve">CIG Z023129C27 </t>
  </si>
  <si>
    <t>PAG.STIPENDI OTTOBRE BNL</t>
  </si>
  <si>
    <t>PAG.F24 MESE DI OTTOBRE BNL</t>
  </si>
  <si>
    <t>PAG. MAV ANAC 3 QUADRIM. 2021 BNL</t>
  </si>
  <si>
    <t xml:space="preserve">CIG Z8332A8C89 </t>
  </si>
  <si>
    <t xml:space="preserve">CIG 7666694408 </t>
  </si>
  <si>
    <t xml:space="preserve">CIG Z5C300C3E5 </t>
  </si>
  <si>
    <t xml:space="preserve">CIG Z973275087 </t>
  </si>
  <si>
    <t xml:space="preserve">CIG ZAD3053485 </t>
  </si>
  <si>
    <t>IN4MATIC SRL</t>
  </si>
  <si>
    <t xml:space="preserve">CIG 872254255D </t>
  </si>
  <si>
    <t>INFOCERT SPA</t>
  </si>
  <si>
    <t xml:space="preserve">CIG Z86324A47B </t>
  </si>
  <si>
    <t xml:space="preserve">CIG Z1432BFABA </t>
  </si>
  <si>
    <t>S.I. CORBY SRL</t>
  </si>
  <si>
    <t xml:space="preserve">CIG ZC73263658 </t>
  </si>
  <si>
    <t xml:space="preserve">CIG 8721505D98 </t>
  </si>
  <si>
    <t xml:space="preserve">CIG Z6231EC681 </t>
  </si>
  <si>
    <t xml:space="preserve">CIG 85577731BO </t>
  </si>
  <si>
    <t xml:space="preserve">CIG 8812279AAC </t>
  </si>
  <si>
    <t xml:space="preserve">TOSTI ING. LEONARDO           </t>
  </si>
  <si>
    <t xml:space="preserve">CIG Z802D87D2F </t>
  </si>
  <si>
    <t xml:space="preserve">CIG Z9A329E531 </t>
  </si>
  <si>
    <t>CIG Z272F5945E.</t>
  </si>
  <si>
    <t xml:space="preserve">CIG Z5026D17AB </t>
  </si>
  <si>
    <t xml:space="preserve">CIG 8533308487 </t>
  </si>
  <si>
    <t>ELPER SRL</t>
  </si>
  <si>
    <t>APICEHOTELS SRL Unipersonale</t>
  </si>
  <si>
    <t>altr</t>
  </si>
  <si>
    <t>PAG. F24 BOLLI FATTURE ELETTRONICHE III TRIM. 2021 BNL</t>
  </si>
  <si>
    <t>PAG. VARI E ASSICURAZIONI</t>
  </si>
  <si>
    <t xml:space="preserve">CIG 8716867A33 </t>
  </si>
  <si>
    <t>AZIENDA OSPEDALIERA DI PERUGIA</t>
  </si>
  <si>
    <t>BNL PAGAMENTO II' ACCONTO IRAP</t>
  </si>
  <si>
    <t>contributi e imposte</t>
  </si>
  <si>
    <t>PAG. IV RATA TARI COMUNE DI PERUGIA BNL</t>
  </si>
  <si>
    <t>PAG. IMPOSTA DI REGISTRO REGISTRAZIONE NUOVO CONTRATTO E CESSAZIONE VECCHIO CONTRATTO AFFITTO TERNI BNL</t>
  </si>
  <si>
    <t>PAG. CARTA AZIENDALE MESE DI NOVEMBRE 2021 BNL</t>
  </si>
  <si>
    <t>PAG. FORNITORI BNL</t>
  </si>
  <si>
    <t>PAG.STIPENDI MESE DI NOVEMBRE BNL</t>
  </si>
  <si>
    <t>PAG.F24 MESE DI NOVEMBRE BNL</t>
  </si>
  <si>
    <t>PAG.TREDICESIMA MENSILITA' BNL</t>
  </si>
  <si>
    <t>MUZZI SRL</t>
  </si>
  <si>
    <t>ACQUISTI MARCHE DA BOLLO</t>
  </si>
  <si>
    <t>ABACO SPA</t>
  </si>
  <si>
    <t xml:space="preserve">CIG 874454961D </t>
  </si>
  <si>
    <t xml:space="preserve">CIG Z35333A7A8 </t>
  </si>
  <si>
    <t xml:space="preserve">CIG ZC932F8667 </t>
  </si>
  <si>
    <t xml:space="preserve">CIG ZE431A0386 </t>
  </si>
  <si>
    <t>AI4HEALTH SRL UNIPERSONALE</t>
  </si>
  <si>
    <t xml:space="preserve">CIG Z7B31ACAB1 </t>
  </si>
  <si>
    <t xml:space="preserve">CIG Z3132C3878 </t>
  </si>
  <si>
    <t xml:space="preserve">CIG 8747454366 </t>
  </si>
  <si>
    <t xml:space="preserve">CIG Z1031E61F7 </t>
  </si>
  <si>
    <t xml:space="preserve">CIG ZDE3164011 </t>
  </si>
  <si>
    <t>FARMADATI ITALIA SRL</t>
  </si>
  <si>
    <t xml:space="preserve">CIG Z5031BBA1A </t>
  </si>
  <si>
    <t>GIURI MARCO</t>
  </si>
  <si>
    <t xml:space="preserve">CIG ZF33130C2C </t>
  </si>
  <si>
    <t xml:space="preserve">CIG Z8732702AE </t>
  </si>
  <si>
    <t>KIRATECH S.P.A.</t>
  </si>
  <si>
    <t xml:space="preserve">CIG Z56338E211 </t>
  </si>
  <si>
    <t>MEDIATEC INFORMATICA SRL</t>
  </si>
  <si>
    <t xml:space="preserve">CIG Z9B2FA01AE </t>
  </si>
  <si>
    <t xml:space="preserve">MILLENNIUM SRL                </t>
  </si>
  <si>
    <t xml:space="preserve">CIG 8767725B8C </t>
  </si>
  <si>
    <t xml:space="preserve">CIG ZBE326F126 </t>
  </si>
  <si>
    <t xml:space="preserve">CIG Z302FFEE0F </t>
  </si>
  <si>
    <t xml:space="preserve">CIG ZD62FF16FA </t>
  </si>
  <si>
    <t xml:space="preserve">CIG Z2232B4B13 </t>
  </si>
  <si>
    <t xml:space="preserve">CIG Z2131E9C79 </t>
  </si>
  <si>
    <t xml:space="preserve">CIG Z9A329ES31 </t>
  </si>
  <si>
    <t>PAG.F24 ACCONTO IVA MESE DI DICEMBRE BNL</t>
  </si>
  <si>
    <t>CAIAZZA ALFREDO</t>
  </si>
  <si>
    <t>PAG. DIRITTI COMUNE DI FOLIGNO FIBRA VARIANTE MAN BNL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</si>
</sst>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5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</cellStyleXfs>
  <cellXfs count="55">
    <xf numFmtId="0" fontId="0" fillId="0" borderId="0" xfId="0"/>
    <xf numFmtId="14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14" fontId="4" fillId="0" borderId="2" xfId="2" applyNumberFormat="1" applyFont="1" applyFill="1" applyBorder="1" applyAlignment="1"/>
    <xf numFmtId="164" fontId="2" fillId="2" borderId="1" xfId="1" applyFont="1" applyFill="1" applyBorder="1" applyAlignment="1" applyProtection="1">
      <alignment horizontal="center"/>
    </xf>
    <xf numFmtId="14" fontId="2" fillId="2" borderId="1" xfId="1" applyNumberFormat="1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center"/>
    </xf>
    <xf numFmtId="15" fontId="6" fillId="0" borderId="3" xfId="3" applyNumberFormat="1" applyFont="1" applyFill="1" applyBorder="1" applyAlignment="1">
      <alignment horizontal="right"/>
    </xf>
    <xf numFmtId="0" fontId="6" fillId="0" borderId="3" xfId="3" applyFont="1" applyFill="1" applyBorder="1" applyAlignment="1"/>
    <xf numFmtId="164" fontId="6" fillId="0" borderId="3" xfId="1" applyFont="1" applyFill="1" applyBorder="1" applyAlignment="1">
      <alignment horizontal="right"/>
    </xf>
    <xf numFmtId="0" fontId="0" fillId="0" borderId="0" xfId="0" applyAlignment="1"/>
    <xf numFmtId="15" fontId="6" fillId="0" borderId="3" xfId="4" applyNumberFormat="1" applyFont="1" applyFill="1" applyBorder="1" applyAlignment="1">
      <alignment horizontal="right"/>
    </xf>
    <xf numFmtId="0" fontId="6" fillId="0" borderId="3" xfId="4" applyFont="1" applyFill="1" applyBorder="1" applyAlignment="1"/>
    <xf numFmtId="14" fontId="6" fillId="0" borderId="3" xfId="4" applyNumberFormat="1" applyFont="1" applyFill="1" applyBorder="1" applyAlignment="1"/>
    <xf numFmtId="0" fontId="6" fillId="0" borderId="3" xfId="4" applyFont="1" applyFill="1" applyBorder="1" applyAlignment="1">
      <alignment horizontal="left"/>
    </xf>
    <xf numFmtId="15" fontId="6" fillId="0" borderId="3" xfId="3" applyNumberFormat="1" applyFont="1" applyFill="1" applyBorder="1" applyAlignment="1"/>
    <xf numFmtId="0" fontId="7" fillId="0" borderId="3" xfId="4" applyFont="1" applyFill="1" applyBorder="1" applyAlignment="1"/>
    <xf numFmtId="164" fontId="7" fillId="0" borderId="3" xfId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wrapText="1"/>
    </xf>
    <xf numFmtId="164" fontId="2" fillId="2" borderId="1" xfId="1" applyFont="1" applyFill="1" applyBorder="1" applyAlignment="1" applyProtection="1">
      <alignment horizontal="center" wrapText="1"/>
    </xf>
    <xf numFmtId="14" fontId="2" fillId="2" borderId="1" xfId="1" applyNumberFormat="1" applyFont="1" applyFill="1" applyBorder="1" applyAlignment="1" applyProtection="1">
      <alignment horizontal="center" wrapText="1"/>
    </xf>
    <xf numFmtId="0" fontId="2" fillId="2" borderId="1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164" fontId="6" fillId="0" borderId="3" xfId="1" applyFont="1" applyFill="1" applyBorder="1" applyAlignment="1">
      <alignment horizontal="right" wrapText="1"/>
    </xf>
    <xf numFmtId="14" fontId="6" fillId="0" borderId="3" xfId="1" applyNumberFormat="1" applyFont="1" applyFill="1" applyBorder="1" applyAlignment="1"/>
    <xf numFmtId="0" fontId="0" fillId="0" borderId="3" xfId="0" applyBorder="1"/>
    <xf numFmtId="15" fontId="6" fillId="0" borderId="3" xfId="3" applyNumberFormat="1" applyFont="1" applyFill="1" applyBorder="1" applyAlignment="1">
      <alignment horizontal="left"/>
    </xf>
    <xf numFmtId="15" fontId="6" fillId="0" borderId="0" xfId="3" applyNumberFormat="1" applyFont="1" applyFill="1" applyBorder="1" applyAlignment="1"/>
    <xf numFmtId="0" fontId="6" fillId="0" borderId="0" xfId="4" applyFont="1" applyFill="1" applyBorder="1" applyAlignment="1">
      <alignment horizontal="left"/>
    </xf>
    <xf numFmtId="164" fontId="6" fillId="0" borderId="3" xfId="1" applyFont="1" applyFill="1" applyBorder="1" applyAlignment="1">
      <alignment horizontal="left"/>
    </xf>
    <xf numFmtId="0" fontId="0" fillId="0" borderId="3" xfId="0" applyBorder="1" applyAlignment="1"/>
    <xf numFmtId="164" fontId="6" fillId="0" borderId="3" xfId="1" applyFont="1" applyFill="1" applyBorder="1" applyAlignment="1"/>
    <xf numFmtId="15" fontId="6" fillId="0" borderId="3" xfId="4" applyNumberFormat="1" applyFont="1" applyFill="1" applyBorder="1" applyAlignment="1">
      <alignment horizontal="right" wrapText="1"/>
    </xf>
    <xf numFmtId="15" fontId="6" fillId="0" borderId="4" xfId="3" applyNumberFormat="1" applyFont="1" applyFill="1" applyBorder="1" applyAlignment="1"/>
    <xf numFmtId="0" fontId="0" fillId="0" borderId="3" xfId="0" applyFill="1" applyBorder="1"/>
    <xf numFmtId="0" fontId="6" fillId="0" borderId="4" xfId="4" applyFont="1" applyFill="1" applyBorder="1" applyAlignment="1">
      <alignment horizontal="left"/>
    </xf>
    <xf numFmtId="15" fontId="6" fillId="0" borderId="3" xfId="5" applyNumberFormat="1" applyFont="1" applyFill="1" applyBorder="1" applyAlignment="1">
      <alignment horizontal="right"/>
    </xf>
    <xf numFmtId="0" fontId="6" fillId="0" borderId="3" xfId="5" applyFont="1" applyFill="1" applyBorder="1" applyAlignment="1"/>
    <xf numFmtId="0" fontId="6" fillId="0" borderId="3" xfId="5" applyFont="1" applyFill="1" applyBorder="1" applyAlignment="1">
      <alignment horizontal="right"/>
    </xf>
    <xf numFmtId="164" fontId="7" fillId="0" borderId="3" xfId="1" applyFont="1" applyFill="1" applyBorder="1" applyAlignment="1">
      <alignment horizontal="left"/>
    </xf>
    <xf numFmtId="15" fontId="6" fillId="0" borderId="0" xfId="5" applyNumberFormat="1" applyFont="1" applyFill="1" applyBorder="1" applyAlignment="1">
      <alignment horizontal="left"/>
    </xf>
    <xf numFmtId="15" fontId="7" fillId="0" borderId="3" xfId="3" applyNumberFormat="1" applyFont="1" applyFill="1" applyBorder="1" applyAlignment="1"/>
    <xf numFmtId="15" fontId="7" fillId="0" borderId="3" xfId="3" applyNumberFormat="1" applyFont="1" applyFill="1" applyBorder="1" applyAlignment="1">
      <alignment horizontal="left"/>
    </xf>
    <xf numFmtId="0" fontId="7" fillId="0" borderId="3" xfId="5" applyFont="1" applyFill="1" applyBorder="1" applyAlignment="1"/>
    <xf numFmtId="15" fontId="7" fillId="0" borderId="5" xfId="3" applyNumberFormat="1" applyFont="1" applyFill="1" applyBorder="1" applyAlignment="1"/>
    <xf numFmtId="15" fontId="7" fillId="0" borderId="0" xfId="3" applyNumberFormat="1" applyFont="1" applyFill="1" applyBorder="1" applyAlignment="1"/>
    <xf numFmtId="164" fontId="6" fillId="0" borderId="0" xfId="1" applyFont="1" applyFill="1" applyBorder="1" applyAlignment="1">
      <alignment horizontal="right"/>
    </xf>
    <xf numFmtId="15" fontId="6" fillId="0" borderId="0" xfId="5" applyNumberFormat="1" applyFont="1" applyFill="1" applyBorder="1" applyAlignment="1">
      <alignment horizontal="right"/>
    </xf>
    <xf numFmtId="0" fontId="5" fillId="0" borderId="3" xfId="5" applyBorder="1" applyAlignment="1"/>
    <xf numFmtId="14" fontId="7" fillId="0" borderId="3" xfId="1" applyNumberFormat="1" applyFont="1" applyFill="1" applyBorder="1" applyAlignment="1"/>
    <xf numFmtId="0" fontId="0" fillId="0" borderId="0" xfId="0" applyFill="1" applyBorder="1" applyAlignment="1"/>
    <xf numFmtId="0" fontId="7" fillId="0" borderId="3" xfId="4" applyFont="1" applyFill="1" applyBorder="1" applyAlignment="1">
      <alignment horizontal="left"/>
    </xf>
    <xf numFmtId="164" fontId="6" fillId="0" borderId="5" xfId="1" applyFont="1" applyFill="1" applyBorder="1" applyAlignment="1">
      <alignment horizontal="left"/>
    </xf>
    <xf numFmtId="164" fontId="7" fillId="0" borderId="5" xfId="1" applyFont="1" applyFill="1" applyBorder="1" applyAlignment="1">
      <alignment horizontal="left"/>
    </xf>
    <xf numFmtId="164" fontId="7" fillId="0" borderId="0" xfId="1" applyFont="1" applyFill="1" applyBorder="1" applyAlignment="1">
      <alignment horizontal="left"/>
    </xf>
  </cellXfs>
  <cellStyles count="6">
    <cellStyle name="Migliaia" xfId="1" builtinId="3"/>
    <cellStyle name="Normale" xfId="0" builtinId="0"/>
    <cellStyle name="Normale_Foglio1" xfId="5"/>
    <cellStyle name="Normale_Foglio6" xfId="2"/>
    <cellStyle name="Normale_MOVIMENTI_2" xfId="4"/>
    <cellStyle name="Normale_PAGAMENTI 20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18" workbookViewId="0">
      <selection activeCell="B12" sqref="B12"/>
    </sheetView>
  </sheetViews>
  <sheetFormatPr defaultRowHeight="13.8" x14ac:dyDescent="0.3"/>
  <cols>
    <col min="1" max="1" width="15.44140625" bestFit="1" customWidth="1"/>
    <col min="2" max="2" width="50.44140625" bestFit="1" customWidth="1"/>
    <col min="3" max="3" width="14.44140625" bestFit="1" customWidth="1"/>
    <col min="4" max="4" width="16.109375" bestFit="1" customWidth="1"/>
    <col min="5" max="5" width="19.33203125" customWidth="1"/>
    <col min="6" max="6" width="33.88671875" customWidth="1"/>
  </cols>
  <sheetData>
    <row r="1" spans="1:6" ht="39.6" x14ac:dyDescent="0.4">
      <c r="A1" s="1" t="s">
        <v>0</v>
      </c>
      <c r="B1" s="2" t="s">
        <v>1</v>
      </c>
      <c r="C1" s="4" t="s">
        <v>91</v>
      </c>
      <c r="D1" s="5" t="s">
        <v>2</v>
      </c>
      <c r="E1" s="6" t="s">
        <v>3</v>
      </c>
      <c r="F1" s="4" t="s">
        <v>4</v>
      </c>
    </row>
    <row r="2" spans="1:6" ht="14.4" x14ac:dyDescent="0.3">
      <c r="A2" s="7">
        <v>44201</v>
      </c>
      <c r="B2" s="8" t="s">
        <v>19</v>
      </c>
      <c r="C2" s="9">
        <v>-40.450000000000003</v>
      </c>
      <c r="D2" s="7">
        <v>44181</v>
      </c>
      <c r="E2" s="10" t="s">
        <v>7</v>
      </c>
      <c r="F2" s="3" t="s">
        <v>8</v>
      </c>
    </row>
    <row r="3" spans="1:6" ht="14.4" x14ac:dyDescent="0.3">
      <c r="A3" s="11">
        <v>44203</v>
      </c>
      <c r="B3" s="12" t="s">
        <v>156</v>
      </c>
      <c r="C3" s="9">
        <v>-27.45</v>
      </c>
      <c r="D3" s="13"/>
      <c r="E3" s="14" t="s">
        <v>7</v>
      </c>
      <c r="F3" s="15" t="s">
        <v>13</v>
      </c>
    </row>
    <row r="4" spans="1:6" ht="14.4" x14ac:dyDescent="0.3">
      <c r="A4" s="11">
        <v>44204</v>
      </c>
      <c r="B4" s="12" t="s">
        <v>46</v>
      </c>
      <c r="C4" s="9">
        <v>-4952.3900000000003</v>
      </c>
      <c r="D4" s="13">
        <v>44194</v>
      </c>
      <c r="E4" s="14" t="s">
        <v>7</v>
      </c>
      <c r="F4" s="15" t="s">
        <v>38</v>
      </c>
    </row>
    <row r="5" spans="1:6" ht="14.4" x14ac:dyDescent="0.3">
      <c r="A5" s="11">
        <v>44204</v>
      </c>
      <c r="B5" s="12" t="s">
        <v>92</v>
      </c>
      <c r="C5" s="9">
        <v>-16388.89</v>
      </c>
      <c r="D5" s="13">
        <v>44098</v>
      </c>
      <c r="E5" s="14" t="s">
        <v>157</v>
      </c>
      <c r="F5" s="15" t="s">
        <v>158</v>
      </c>
    </row>
    <row r="6" spans="1:6" ht="14.4" x14ac:dyDescent="0.3">
      <c r="A6" s="11">
        <v>44204</v>
      </c>
      <c r="B6" s="12" t="s">
        <v>159</v>
      </c>
      <c r="C6" s="9">
        <v>-120.83</v>
      </c>
      <c r="D6" s="13">
        <v>44180</v>
      </c>
      <c r="E6" s="14" t="s">
        <v>7</v>
      </c>
      <c r="F6" s="15" t="s">
        <v>13</v>
      </c>
    </row>
    <row r="7" spans="1:6" ht="14.4" x14ac:dyDescent="0.3">
      <c r="A7" s="11">
        <v>44204</v>
      </c>
      <c r="B7" s="12" t="s">
        <v>126</v>
      </c>
      <c r="C7" s="9">
        <v>-20381.28</v>
      </c>
      <c r="D7" s="13">
        <v>44186</v>
      </c>
      <c r="E7" s="14" t="s">
        <v>7</v>
      </c>
      <c r="F7" s="15" t="s">
        <v>38</v>
      </c>
    </row>
    <row r="8" spans="1:6" ht="14.4" x14ac:dyDescent="0.3">
      <c r="A8" s="11">
        <v>44204</v>
      </c>
      <c r="B8" s="12" t="s">
        <v>153</v>
      </c>
      <c r="C8" s="9">
        <v>31147.409999999996</v>
      </c>
      <c r="D8" s="13">
        <v>44134</v>
      </c>
      <c r="E8" s="14" t="s">
        <v>160</v>
      </c>
      <c r="F8" s="15" t="s">
        <v>161</v>
      </c>
    </row>
    <row r="9" spans="1:6" ht="14.4" x14ac:dyDescent="0.3">
      <c r="A9" s="11">
        <v>44204</v>
      </c>
      <c r="B9" s="12" t="s">
        <v>153</v>
      </c>
      <c r="C9" s="9">
        <v>-37999.840000000004</v>
      </c>
      <c r="D9" s="13">
        <v>44134</v>
      </c>
      <c r="E9" s="14" t="s">
        <v>160</v>
      </c>
      <c r="F9" s="15" t="s">
        <v>161</v>
      </c>
    </row>
    <row r="10" spans="1:6" ht="14.4" x14ac:dyDescent="0.3">
      <c r="A10" s="11">
        <v>44204</v>
      </c>
      <c r="B10" s="12" t="s">
        <v>14</v>
      </c>
      <c r="C10" s="9">
        <v>-3536</v>
      </c>
      <c r="D10" s="13">
        <v>44196</v>
      </c>
      <c r="E10" s="14" t="s">
        <v>7</v>
      </c>
      <c r="F10" s="15" t="s">
        <v>38</v>
      </c>
    </row>
    <row r="11" spans="1:6" ht="14.4" x14ac:dyDescent="0.3">
      <c r="A11" s="11">
        <v>44204</v>
      </c>
      <c r="B11" s="12" t="s">
        <v>39</v>
      </c>
      <c r="C11" s="9">
        <v>-1500</v>
      </c>
      <c r="D11" s="13">
        <v>44195</v>
      </c>
      <c r="E11" s="14" t="s">
        <v>7</v>
      </c>
      <c r="F11" s="15" t="s">
        <v>38</v>
      </c>
    </row>
    <row r="12" spans="1:6" ht="14.4" x14ac:dyDescent="0.3">
      <c r="A12" s="11">
        <v>44204</v>
      </c>
      <c r="B12" s="12" t="s">
        <v>162</v>
      </c>
      <c r="C12" s="9">
        <v>-370</v>
      </c>
      <c r="D12" s="13"/>
      <c r="E12" s="14" t="s">
        <v>7</v>
      </c>
      <c r="F12" s="15" t="s">
        <v>89</v>
      </c>
    </row>
    <row r="13" spans="1:6" ht="14.4" x14ac:dyDescent="0.3">
      <c r="A13" s="11">
        <v>44204</v>
      </c>
      <c r="B13" s="12" t="s">
        <v>163</v>
      </c>
      <c r="C13" s="9">
        <v>-423.86</v>
      </c>
      <c r="D13" s="13"/>
      <c r="E13" s="14" t="s">
        <v>7</v>
      </c>
      <c r="F13" s="15" t="s">
        <v>164</v>
      </c>
    </row>
    <row r="14" spans="1:6" ht="14.4" x14ac:dyDescent="0.3">
      <c r="A14" s="11">
        <v>44204</v>
      </c>
      <c r="B14" s="12" t="s">
        <v>165</v>
      </c>
      <c r="C14" s="9">
        <v>-198.00000000000003</v>
      </c>
      <c r="D14" s="13"/>
      <c r="E14" s="14" t="s">
        <v>7</v>
      </c>
      <c r="F14" s="15" t="s">
        <v>13</v>
      </c>
    </row>
    <row r="15" spans="1:6" ht="14.4" x14ac:dyDescent="0.3">
      <c r="A15" s="11">
        <v>44204</v>
      </c>
      <c r="B15" s="12" t="s">
        <v>162</v>
      </c>
      <c r="C15" s="9">
        <v>-169468.65</v>
      </c>
      <c r="D15" s="13"/>
      <c r="E15" s="14" t="s">
        <v>7</v>
      </c>
      <c r="F15" s="15" t="s">
        <v>89</v>
      </c>
    </row>
    <row r="16" spans="1:6" ht="14.4" x14ac:dyDescent="0.3">
      <c r="A16" s="11">
        <v>44204</v>
      </c>
      <c r="B16" s="12" t="s">
        <v>162</v>
      </c>
      <c r="C16" s="9">
        <v>-72815.100000000006</v>
      </c>
      <c r="D16" s="13"/>
      <c r="E16" s="14" t="s">
        <v>7</v>
      </c>
      <c r="F16" s="15" t="s">
        <v>89</v>
      </c>
    </row>
    <row r="17" spans="1:6" ht="14.4" x14ac:dyDescent="0.3">
      <c r="A17" s="11">
        <v>44207</v>
      </c>
      <c r="B17" s="12" t="s">
        <v>12</v>
      </c>
      <c r="C17" s="9">
        <v>-34.840000000000003</v>
      </c>
      <c r="D17" s="13">
        <v>44200</v>
      </c>
      <c r="E17" s="14" t="s">
        <v>7</v>
      </c>
      <c r="F17" s="15" t="s">
        <v>13</v>
      </c>
    </row>
    <row r="18" spans="1:6" ht="14.4" x14ac:dyDescent="0.3">
      <c r="A18" s="11">
        <v>44207</v>
      </c>
      <c r="B18" s="12" t="s">
        <v>31</v>
      </c>
      <c r="C18" s="9">
        <v>-37.36</v>
      </c>
      <c r="D18" s="13">
        <v>44201</v>
      </c>
      <c r="E18" s="14" t="s">
        <v>7</v>
      </c>
      <c r="F18" s="15" t="s">
        <v>13</v>
      </c>
    </row>
    <row r="19" spans="1:6" ht="14.4" x14ac:dyDescent="0.3">
      <c r="A19" s="11">
        <v>44207</v>
      </c>
      <c r="B19" s="12" t="s">
        <v>165</v>
      </c>
      <c r="C19" s="9">
        <v>-0.99</v>
      </c>
      <c r="D19" s="13"/>
      <c r="E19" s="14" t="s">
        <v>7</v>
      </c>
      <c r="F19" s="15" t="s">
        <v>13</v>
      </c>
    </row>
    <row r="20" spans="1:6" ht="14.4" x14ac:dyDescent="0.3">
      <c r="A20" s="11">
        <v>44211</v>
      </c>
      <c r="B20" s="12" t="s">
        <v>16</v>
      </c>
      <c r="C20" s="9">
        <v>-3432</v>
      </c>
      <c r="D20" s="13">
        <v>44196</v>
      </c>
      <c r="E20" s="14" t="s">
        <v>7</v>
      </c>
      <c r="F20" s="15" t="s">
        <v>38</v>
      </c>
    </row>
    <row r="21" spans="1:6" ht="14.4" x14ac:dyDescent="0.3">
      <c r="A21" s="11">
        <v>44211</v>
      </c>
      <c r="B21" s="12" t="s">
        <v>21</v>
      </c>
      <c r="C21" s="9">
        <v>-572.53</v>
      </c>
      <c r="D21" s="13">
        <v>44227</v>
      </c>
      <c r="E21" s="14" t="s">
        <v>166</v>
      </c>
      <c r="F21" s="15" t="s">
        <v>13</v>
      </c>
    </row>
    <row r="22" spans="1:6" ht="14.4" x14ac:dyDescent="0.3">
      <c r="A22" s="11">
        <v>44211</v>
      </c>
      <c r="B22" s="12" t="s">
        <v>40</v>
      </c>
      <c r="C22" s="9">
        <v>-2158</v>
      </c>
      <c r="D22" s="13">
        <v>44105</v>
      </c>
      <c r="E22" s="14" t="s">
        <v>106</v>
      </c>
      <c r="F22" s="15" t="s">
        <v>38</v>
      </c>
    </row>
    <row r="23" spans="1:6" ht="14.4" x14ac:dyDescent="0.3">
      <c r="A23" s="11">
        <v>44211</v>
      </c>
      <c r="B23" s="12" t="s">
        <v>5</v>
      </c>
      <c r="C23" s="9">
        <v>-53.17</v>
      </c>
      <c r="D23" s="13">
        <v>44191</v>
      </c>
      <c r="E23" s="14" t="s">
        <v>123</v>
      </c>
      <c r="F23" s="15" t="s">
        <v>167</v>
      </c>
    </row>
    <row r="24" spans="1:6" ht="14.4" x14ac:dyDescent="0.3">
      <c r="A24" s="11">
        <v>44211</v>
      </c>
      <c r="B24" s="12" t="s">
        <v>40</v>
      </c>
      <c r="C24" s="9">
        <v>-2158</v>
      </c>
      <c r="D24" s="13">
        <v>44200</v>
      </c>
      <c r="E24" s="14" t="s">
        <v>106</v>
      </c>
      <c r="F24" s="15" t="s">
        <v>38</v>
      </c>
    </row>
    <row r="25" spans="1:6" ht="14.4" x14ac:dyDescent="0.3">
      <c r="A25" s="11">
        <v>44211</v>
      </c>
      <c r="B25" s="12" t="s">
        <v>19</v>
      </c>
      <c r="C25" s="9">
        <v>-12815.75</v>
      </c>
      <c r="D25" s="13">
        <v>44215</v>
      </c>
      <c r="E25" s="14" t="s">
        <v>168</v>
      </c>
      <c r="F25" s="15" t="s">
        <v>8</v>
      </c>
    </row>
    <row r="26" spans="1:6" ht="14.4" x14ac:dyDescent="0.3">
      <c r="A26" s="11">
        <v>44211</v>
      </c>
      <c r="B26" s="12" t="s">
        <v>169</v>
      </c>
      <c r="C26" s="9">
        <v>-40566.959999999999</v>
      </c>
      <c r="D26" s="13"/>
      <c r="E26" s="14" t="s">
        <v>7</v>
      </c>
      <c r="F26" s="15" t="s">
        <v>89</v>
      </c>
    </row>
    <row r="27" spans="1:6" ht="14.4" x14ac:dyDescent="0.3">
      <c r="A27" s="11">
        <v>44214</v>
      </c>
      <c r="B27" s="12" t="s">
        <v>170</v>
      </c>
      <c r="C27" s="9">
        <v>-322197.77</v>
      </c>
      <c r="D27" s="13"/>
      <c r="E27" s="14" t="s">
        <v>7</v>
      </c>
      <c r="F27" s="15" t="s">
        <v>89</v>
      </c>
    </row>
    <row r="28" spans="1:6" ht="14.4" x14ac:dyDescent="0.3">
      <c r="A28" s="11">
        <v>44214</v>
      </c>
      <c r="B28" s="12" t="s">
        <v>171</v>
      </c>
      <c r="C28" s="9">
        <v>-29131.5</v>
      </c>
      <c r="D28" s="13"/>
      <c r="E28" s="14" t="s">
        <v>7</v>
      </c>
      <c r="F28" s="15" t="s">
        <v>172</v>
      </c>
    </row>
    <row r="29" spans="1:6" ht="14.4" x14ac:dyDescent="0.3">
      <c r="A29" s="11">
        <v>44215</v>
      </c>
      <c r="B29" s="12" t="s">
        <v>35</v>
      </c>
      <c r="C29" s="9">
        <v>-625.61</v>
      </c>
      <c r="D29" s="13">
        <v>43859</v>
      </c>
      <c r="E29" s="14" t="s">
        <v>36</v>
      </c>
      <c r="F29" s="15" t="s">
        <v>164</v>
      </c>
    </row>
    <row r="30" spans="1:6" ht="14.4" x14ac:dyDescent="0.3">
      <c r="A30" s="11">
        <v>44215</v>
      </c>
      <c r="B30" s="12" t="s">
        <v>35</v>
      </c>
      <c r="C30" s="9">
        <v>-700.68000000000006</v>
      </c>
      <c r="D30" s="13">
        <v>43859</v>
      </c>
      <c r="E30" s="14" t="s">
        <v>36</v>
      </c>
      <c r="F30" s="15" t="s">
        <v>164</v>
      </c>
    </row>
    <row r="31" spans="1:6" ht="14.4" x14ac:dyDescent="0.3">
      <c r="A31" s="11">
        <v>44215</v>
      </c>
      <c r="B31" s="12" t="s">
        <v>35</v>
      </c>
      <c r="C31" s="9">
        <v>-625.61</v>
      </c>
      <c r="D31" s="13">
        <v>43859</v>
      </c>
      <c r="E31" s="14" t="s">
        <v>36</v>
      </c>
      <c r="F31" s="15" t="s">
        <v>164</v>
      </c>
    </row>
    <row r="32" spans="1:6" ht="14.4" x14ac:dyDescent="0.3">
      <c r="A32" s="11">
        <v>44215</v>
      </c>
      <c r="B32" s="12" t="s">
        <v>35</v>
      </c>
      <c r="C32" s="9">
        <v>-700.68000000000006</v>
      </c>
      <c r="D32" s="13">
        <v>43859</v>
      </c>
      <c r="E32" s="14" t="s">
        <v>36</v>
      </c>
      <c r="F32" s="15" t="s">
        <v>164</v>
      </c>
    </row>
    <row r="33" spans="1:6" ht="14.4" x14ac:dyDescent="0.3">
      <c r="A33" s="11">
        <v>44215</v>
      </c>
      <c r="B33" s="12" t="s">
        <v>35</v>
      </c>
      <c r="C33" s="9">
        <v>-1000.97</v>
      </c>
      <c r="D33" s="13">
        <v>43859</v>
      </c>
      <c r="E33" s="14" t="s">
        <v>36</v>
      </c>
      <c r="F33" s="15" t="s">
        <v>164</v>
      </c>
    </row>
    <row r="34" spans="1:6" ht="14.4" x14ac:dyDescent="0.3">
      <c r="A34" s="11">
        <v>44215</v>
      </c>
      <c r="B34" s="12" t="s">
        <v>35</v>
      </c>
      <c r="C34" s="9">
        <v>-375.36</v>
      </c>
      <c r="D34" s="13">
        <v>43859</v>
      </c>
      <c r="E34" s="14" t="s">
        <v>36</v>
      </c>
      <c r="F34" s="15" t="s">
        <v>164</v>
      </c>
    </row>
    <row r="35" spans="1:6" ht="14.4" x14ac:dyDescent="0.3">
      <c r="A35" s="11">
        <v>44215</v>
      </c>
      <c r="B35" s="12" t="s">
        <v>35</v>
      </c>
      <c r="C35" s="9">
        <v>-625.61</v>
      </c>
      <c r="D35" s="13">
        <v>43859</v>
      </c>
      <c r="E35" s="14" t="s">
        <v>36</v>
      </c>
      <c r="F35" s="15" t="s">
        <v>164</v>
      </c>
    </row>
    <row r="36" spans="1:6" ht="14.4" x14ac:dyDescent="0.3">
      <c r="A36" s="11">
        <v>44215</v>
      </c>
      <c r="B36" s="12" t="s">
        <v>35</v>
      </c>
      <c r="C36" s="9">
        <v>-625.61</v>
      </c>
      <c r="D36" s="13">
        <v>43859</v>
      </c>
      <c r="E36" s="14" t="s">
        <v>36</v>
      </c>
      <c r="F36" s="15" t="s">
        <v>164</v>
      </c>
    </row>
    <row r="37" spans="1:6" ht="14.4" x14ac:dyDescent="0.3">
      <c r="A37" s="11">
        <v>44215</v>
      </c>
      <c r="B37" s="12" t="s">
        <v>35</v>
      </c>
      <c r="C37" s="9">
        <v>-1000.97</v>
      </c>
      <c r="D37" s="13">
        <v>43859</v>
      </c>
      <c r="E37" s="14" t="s">
        <v>36</v>
      </c>
      <c r="F37" s="15" t="s">
        <v>164</v>
      </c>
    </row>
    <row r="38" spans="1:6" ht="14.4" x14ac:dyDescent="0.3">
      <c r="A38" s="11">
        <v>44215</v>
      </c>
      <c r="B38" s="12" t="s">
        <v>35</v>
      </c>
      <c r="C38" s="9">
        <v>-625.61</v>
      </c>
      <c r="D38" s="13">
        <v>43859</v>
      </c>
      <c r="E38" s="14" t="s">
        <v>36</v>
      </c>
      <c r="F38" s="15" t="s">
        <v>164</v>
      </c>
    </row>
    <row r="39" spans="1:6" ht="14.4" x14ac:dyDescent="0.3">
      <c r="A39" s="11">
        <v>44215</v>
      </c>
      <c r="B39" s="12" t="s">
        <v>35</v>
      </c>
      <c r="C39" s="9">
        <v>-625.61</v>
      </c>
      <c r="D39" s="13">
        <v>43859</v>
      </c>
      <c r="E39" s="14" t="s">
        <v>36</v>
      </c>
      <c r="F39" s="15" t="s">
        <v>164</v>
      </c>
    </row>
    <row r="40" spans="1:6" ht="14.4" x14ac:dyDescent="0.3">
      <c r="A40" s="11">
        <v>44215</v>
      </c>
      <c r="B40" s="12" t="s">
        <v>35</v>
      </c>
      <c r="C40" s="9">
        <v>-2302.2399999999998</v>
      </c>
      <c r="D40" s="13">
        <v>43859</v>
      </c>
      <c r="E40" s="14" t="s">
        <v>36</v>
      </c>
      <c r="F40" s="15" t="s">
        <v>164</v>
      </c>
    </row>
    <row r="41" spans="1:6" ht="14.4" x14ac:dyDescent="0.3">
      <c r="A41" s="11">
        <v>44215</v>
      </c>
      <c r="B41" s="12" t="s">
        <v>35</v>
      </c>
      <c r="C41" s="9">
        <v>-625.61</v>
      </c>
      <c r="D41" s="13">
        <v>43929</v>
      </c>
      <c r="E41" s="14" t="s">
        <v>36</v>
      </c>
      <c r="F41" s="15" t="s">
        <v>164</v>
      </c>
    </row>
    <row r="42" spans="1:6" ht="14.4" x14ac:dyDescent="0.3">
      <c r="A42" s="11">
        <v>44215</v>
      </c>
      <c r="B42" s="12" t="s">
        <v>35</v>
      </c>
      <c r="C42" s="9">
        <v>-1000.97</v>
      </c>
      <c r="D42" s="13">
        <v>43929</v>
      </c>
      <c r="E42" s="14" t="s">
        <v>36</v>
      </c>
      <c r="F42" s="15" t="s">
        <v>164</v>
      </c>
    </row>
    <row r="43" spans="1:6" ht="14.4" x14ac:dyDescent="0.3">
      <c r="A43" s="11">
        <v>44215</v>
      </c>
      <c r="B43" s="12" t="s">
        <v>35</v>
      </c>
      <c r="C43" s="9">
        <v>-625.61</v>
      </c>
      <c r="D43" s="13">
        <v>43929</v>
      </c>
      <c r="E43" s="14" t="s">
        <v>36</v>
      </c>
      <c r="F43" s="15" t="s">
        <v>164</v>
      </c>
    </row>
    <row r="44" spans="1:6" ht="14.4" x14ac:dyDescent="0.3">
      <c r="A44" s="11">
        <v>44215</v>
      </c>
      <c r="B44" s="12" t="s">
        <v>35</v>
      </c>
      <c r="C44" s="9">
        <v>-1000.97</v>
      </c>
      <c r="D44" s="13">
        <v>43929</v>
      </c>
      <c r="E44" s="14" t="s">
        <v>36</v>
      </c>
      <c r="F44" s="15" t="s">
        <v>164</v>
      </c>
    </row>
    <row r="45" spans="1:6" ht="14.4" x14ac:dyDescent="0.3">
      <c r="A45" s="11">
        <v>44215</v>
      </c>
      <c r="B45" s="12" t="s">
        <v>35</v>
      </c>
      <c r="C45" s="9">
        <v>-625.61</v>
      </c>
      <c r="D45" s="13">
        <v>43929</v>
      </c>
      <c r="E45" s="14" t="s">
        <v>36</v>
      </c>
      <c r="F45" s="15" t="s">
        <v>164</v>
      </c>
    </row>
    <row r="46" spans="1:6" ht="14.4" x14ac:dyDescent="0.3">
      <c r="A46" s="11">
        <v>44215</v>
      </c>
      <c r="B46" s="12" t="s">
        <v>35</v>
      </c>
      <c r="C46" s="9">
        <v>-625.61</v>
      </c>
      <c r="D46" s="13">
        <v>43929</v>
      </c>
      <c r="E46" s="14" t="s">
        <v>36</v>
      </c>
      <c r="F46" s="15" t="s">
        <v>164</v>
      </c>
    </row>
    <row r="47" spans="1:6" ht="14.4" x14ac:dyDescent="0.3">
      <c r="A47" s="11">
        <v>44215</v>
      </c>
      <c r="B47" s="12" t="s">
        <v>35</v>
      </c>
      <c r="C47" s="9">
        <v>-375.36</v>
      </c>
      <c r="D47" s="13">
        <v>43929</v>
      </c>
      <c r="E47" s="14" t="s">
        <v>36</v>
      </c>
      <c r="F47" s="15" t="s">
        <v>164</v>
      </c>
    </row>
    <row r="48" spans="1:6" ht="14.4" x14ac:dyDescent="0.3">
      <c r="A48" s="11">
        <v>44215</v>
      </c>
      <c r="B48" s="12" t="s">
        <v>35</v>
      </c>
      <c r="C48" s="9">
        <v>-625.61</v>
      </c>
      <c r="D48" s="13">
        <v>43929</v>
      </c>
      <c r="E48" s="14" t="s">
        <v>36</v>
      </c>
      <c r="F48" s="15" t="s">
        <v>164</v>
      </c>
    </row>
    <row r="49" spans="1:6" ht="14.4" x14ac:dyDescent="0.3">
      <c r="A49" s="11">
        <v>44215</v>
      </c>
      <c r="B49" s="12" t="s">
        <v>35</v>
      </c>
      <c r="C49" s="9">
        <v>-700.68000000000006</v>
      </c>
      <c r="D49" s="13">
        <v>43929</v>
      </c>
      <c r="E49" s="14" t="s">
        <v>36</v>
      </c>
      <c r="F49" s="15" t="s">
        <v>164</v>
      </c>
    </row>
    <row r="50" spans="1:6" ht="14.4" x14ac:dyDescent="0.3">
      <c r="A50" s="11">
        <v>44215</v>
      </c>
      <c r="B50" s="12" t="s">
        <v>35</v>
      </c>
      <c r="C50" s="9">
        <v>-625.61</v>
      </c>
      <c r="D50" s="13">
        <v>43929</v>
      </c>
      <c r="E50" s="14" t="s">
        <v>36</v>
      </c>
      <c r="F50" s="15" t="s">
        <v>164</v>
      </c>
    </row>
    <row r="51" spans="1:6" ht="14.4" x14ac:dyDescent="0.3">
      <c r="A51" s="11">
        <v>44215</v>
      </c>
      <c r="B51" s="12" t="s">
        <v>35</v>
      </c>
      <c r="C51" s="9">
        <v>-2302.2399999999998</v>
      </c>
      <c r="D51" s="13">
        <v>43929</v>
      </c>
      <c r="E51" s="14" t="s">
        <v>36</v>
      </c>
      <c r="F51" s="15" t="s">
        <v>164</v>
      </c>
    </row>
    <row r="52" spans="1:6" ht="14.4" x14ac:dyDescent="0.3">
      <c r="A52" s="11">
        <v>44215</v>
      </c>
      <c r="B52" s="12" t="s">
        <v>35</v>
      </c>
      <c r="C52" s="9">
        <v>-700.68000000000006</v>
      </c>
      <c r="D52" s="13">
        <v>43929</v>
      </c>
      <c r="E52" s="14" t="s">
        <v>36</v>
      </c>
      <c r="F52" s="15" t="s">
        <v>164</v>
      </c>
    </row>
    <row r="53" spans="1:6" ht="14.4" x14ac:dyDescent="0.3">
      <c r="A53" s="11">
        <v>44215</v>
      </c>
      <c r="B53" s="12" t="s">
        <v>121</v>
      </c>
      <c r="C53" s="9">
        <v>-562</v>
      </c>
      <c r="D53" s="13">
        <v>44201</v>
      </c>
      <c r="E53" s="14" t="s">
        <v>173</v>
      </c>
      <c r="F53" s="15" t="s">
        <v>89</v>
      </c>
    </row>
    <row r="54" spans="1:6" ht="14.4" x14ac:dyDescent="0.3">
      <c r="A54" s="11">
        <v>44215</v>
      </c>
      <c r="B54" s="12" t="s">
        <v>35</v>
      </c>
      <c r="C54" s="9">
        <v>-375.36</v>
      </c>
      <c r="D54" s="13">
        <v>44022</v>
      </c>
      <c r="E54" s="14" t="s">
        <v>36</v>
      </c>
      <c r="F54" s="15" t="s">
        <v>164</v>
      </c>
    </row>
    <row r="55" spans="1:6" ht="14.4" x14ac:dyDescent="0.3">
      <c r="A55" s="11">
        <v>44215</v>
      </c>
      <c r="B55" s="12" t="s">
        <v>35</v>
      </c>
      <c r="C55" s="9">
        <v>-625.61</v>
      </c>
      <c r="D55" s="13">
        <v>44022</v>
      </c>
      <c r="E55" s="14" t="s">
        <v>36</v>
      </c>
      <c r="F55" s="15" t="s">
        <v>164</v>
      </c>
    </row>
    <row r="56" spans="1:6" ht="14.4" x14ac:dyDescent="0.3">
      <c r="A56" s="11">
        <v>44215</v>
      </c>
      <c r="B56" s="12" t="s">
        <v>35</v>
      </c>
      <c r="C56" s="9">
        <v>-625.61</v>
      </c>
      <c r="D56" s="13">
        <v>44022</v>
      </c>
      <c r="E56" s="14" t="s">
        <v>36</v>
      </c>
      <c r="F56" s="15" t="s">
        <v>164</v>
      </c>
    </row>
    <row r="57" spans="1:6" ht="14.4" x14ac:dyDescent="0.3">
      <c r="A57" s="11">
        <v>44215</v>
      </c>
      <c r="B57" s="12" t="s">
        <v>35</v>
      </c>
      <c r="C57" s="9">
        <v>-2302.2399999999998</v>
      </c>
      <c r="D57" s="13">
        <v>44022</v>
      </c>
      <c r="E57" s="14" t="s">
        <v>36</v>
      </c>
      <c r="F57" s="15" t="s">
        <v>164</v>
      </c>
    </row>
    <row r="58" spans="1:6" ht="14.4" x14ac:dyDescent="0.3">
      <c r="A58" s="11">
        <v>44215</v>
      </c>
      <c r="B58" s="12" t="s">
        <v>35</v>
      </c>
      <c r="C58" s="9">
        <v>-700.68000000000006</v>
      </c>
      <c r="D58" s="13">
        <v>44022</v>
      </c>
      <c r="E58" s="14" t="s">
        <v>36</v>
      </c>
      <c r="F58" s="15" t="s">
        <v>164</v>
      </c>
    </row>
    <row r="59" spans="1:6" ht="14.4" x14ac:dyDescent="0.3">
      <c r="A59" s="11">
        <v>44215</v>
      </c>
      <c r="B59" s="12" t="s">
        <v>35</v>
      </c>
      <c r="C59" s="9">
        <v>-625.61</v>
      </c>
      <c r="D59" s="13">
        <v>44022</v>
      </c>
      <c r="E59" s="14" t="s">
        <v>36</v>
      </c>
      <c r="F59" s="15" t="s">
        <v>164</v>
      </c>
    </row>
    <row r="60" spans="1:6" ht="14.4" x14ac:dyDescent="0.3">
      <c r="A60" s="11">
        <v>44215</v>
      </c>
      <c r="B60" s="12" t="s">
        <v>35</v>
      </c>
      <c r="C60" s="9">
        <v>-625.61</v>
      </c>
      <c r="D60" s="13">
        <v>44022</v>
      </c>
      <c r="E60" s="14" t="s">
        <v>36</v>
      </c>
      <c r="F60" s="15" t="s">
        <v>164</v>
      </c>
    </row>
    <row r="61" spans="1:6" ht="14.4" x14ac:dyDescent="0.3">
      <c r="A61" s="11">
        <v>44215</v>
      </c>
      <c r="B61" s="12" t="s">
        <v>35</v>
      </c>
      <c r="C61" s="9">
        <v>-625.61</v>
      </c>
      <c r="D61" s="13">
        <v>44022</v>
      </c>
      <c r="E61" s="14" t="s">
        <v>36</v>
      </c>
      <c r="F61" s="15" t="s">
        <v>164</v>
      </c>
    </row>
    <row r="62" spans="1:6" ht="14.4" x14ac:dyDescent="0.3">
      <c r="A62" s="11">
        <v>44215</v>
      </c>
      <c r="B62" s="12" t="s">
        <v>35</v>
      </c>
      <c r="C62" s="9">
        <v>-1000.97</v>
      </c>
      <c r="D62" s="13">
        <v>44022</v>
      </c>
      <c r="E62" s="14" t="s">
        <v>36</v>
      </c>
      <c r="F62" s="15" t="s">
        <v>164</v>
      </c>
    </row>
    <row r="63" spans="1:6" ht="14.4" x14ac:dyDescent="0.3">
      <c r="A63" s="11">
        <v>44215</v>
      </c>
      <c r="B63" s="12" t="s">
        <v>35</v>
      </c>
      <c r="C63" s="9">
        <v>-700.68000000000006</v>
      </c>
      <c r="D63" s="13">
        <v>44022</v>
      </c>
      <c r="E63" s="14" t="s">
        <v>36</v>
      </c>
      <c r="F63" s="15" t="s">
        <v>164</v>
      </c>
    </row>
    <row r="64" spans="1:6" ht="14.4" x14ac:dyDescent="0.3">
      <c r="A64" s="11">
        <v>44215</v>
      </c>
      <c r="B64" s="12" t="s">
        <v>35</v>
      </c>
      <c r="C64" s="9">
        <v>-1000.97</v>
      </c>
      <c r="D64" s="13">
        <v>44022</v>
      </c>
      <c r="E64" s="14" t="s">
        <v>36</v>
      </c>
      <c r="F64" s="15" t="s">
        <v>164</v>
      </c>
    </row>
    <row r="65" spans="1:6" ht="14.4" x14ac:dyDescent="0.3">
      <c r="A65" s="11">
        <v>44215</v>
      </c>
      <c r="B65" s="12" t="s">
        <v>35</v>
      </c>
      <c r="C65" s="9">
        <v>-625.61</v>
      </c>
      <c r="D65" s="13">
        <v>44022</v>
      </c>
      <c r="E65" s="14" t="s">
        <v>36</v>
      </c>
      <c r="F65" s="15" t="s">
        <v>164</v>
      </c>
    </row>
    <row r="66" spans="1:6" ht="14.4" x14ac:dyDescent="0.3">
      <c r="A66" s="11">
        <v>44215</v>
      </c>
      <c r="B66" s="12" t="s">
        <v>35</v>
      </c>
      <c r="C66" s="9">
        <v>-625.61</v>
      </c>
      <c r="D66" s="13">
        <v>44112</v>
      </c>
      <c r="E66" s="14" t="s">
        <v>36</v>
      </c>
      <c r="F66" s="15" t="s">
        <v>164</v>
      </c>
    </row>
    <row r="67" spans="1:6" ht="14.4" x14ac:dyDescent="0.3">
      <c r="A67" s="11">
        <v>44215</v>
      </c>
      <c r="B67" s="12" t="s">
        <v>35</v>
      </c>
      <c r="C67" s="9">
        <v>-625.61</v>
      </c>
      <c r="D67" s="13">
        <v>44112</v>
      </c>
      <c r="E67" s="14" t="s">
        <v>36</v>
      </c>
      <c r="F67" s="15" t="s">
        <v>164</v>
      </c>
    </row>
    <row r="68" spans="1:6" ht="14.4" x14ac:dyDescent="0.3">
      <c r="A68" s="11">
        <v>44215</v>
      </c>
      <c r="B68" s="12" t="s">
        <v>35</v>
      </c>
      <c r="C68" s="9">
        <v>-625.61</v>
      </c>
      <c r="D68" s="13">
        <v>44112</v>
      </c>
      <c r="E68" s="14" t="s">
        <v>36</v>
      </c>
      <c r="F68" s="15" t="s">
        <v>164</v>
      </c>
    </row>
    <row r="69" spans="1:6" ht="14.4" x14ac:dyDescent="0.3">
      <c r="A69" s="11">
        <v>44215</v>
      </c>
      <c r="B69" s="12" t="s">
        <v>35</v>
      </c>
      <c r="C69" s="9">
        <v>-700.68000000000006</v>
      </c>
      <c r="D69" s="13">
        <v>44112</v>
      </c>
      <c r="E69" s="14" t="s">
        <v>36</v>
      </c>
      <c r="F69" s="15" t="s">
        <v>164</v>
      </c>
    </row>
    <row r="70" spans="1:6" ht="14.4" x14ac:dyDescent="0.3">
      <c r="A70" s="11">
        <v>44215</v>
      </c>
      <c r="B70" s="12" t="s">
        <v>35</v>
      </c>
      <c r="C70" s="9">
        <v>-700.68000000000006</v>
      </c>
      <c r="D70" s="13">
        <v>44112</v>
      </c>
      <c r="E70" s="14" t="s">
        <v>36</v>
      </c>
      <c r="F70" s="15" t="s">
        <v>164</v>
      </c>
    </row>
    <row r="71" spans="1:6" ht="14.4" x14ac:dyDescent="0.3">
      <c r="A71" s="11">
        <v>44215</v>
      </c>
      <c r="B71" s="12" t="s">
        <v>35</v>
      </c>
      <c r="C71" s="9">
        <v>-1000.97</v>
      </c>
      <c r="D71" s="13">
        <v>44112</v>
      </c>
      <c r="E71" s="14" t="s">
        <v>36</v>
      </c>
      <c r="F71" s="15" t="s">
        <v>164</v>
      </c>
    </row>
    <row r="72" spans="1:6" ht="14.4" x14ac:dyDescent="0.3">
      <c r="A72" s="11">
        <v>44215</v>
      </c>
      <c r="B72" s="12" t="s">
        <v>35</v>
      </c>
      <c r="C72" s="9">
        <v>-375.36</v>
      </c>
      <c r="D72" s="13">
        <v>44112</v>
      </c>
      <c r="E72" s="14" t="s">
        <v>36</v>
      </c>
      <c r="F72" s="15" t="s">
        <v>164</v>
      </c>
    </row>
    <row r="73" spans="1:6" ht="14.4" x14ac:dyDescent="0.3">
      <c r="A73" s="11">
        <v>44215</v>
      </c>
      <c r="B73" s="12" t="s">
        <v>35</v>
      </c>
      <c r="C73" s="9">
        <v>-1000.97</v>
      </c>
      <c r="D73" s="13">
        <v>44112</v>
      </c>
      <c r="E73" s="14" t="s">
        <v>36</v>
      </c>
      <c r="F73" s="15" t="s">
        <v>164</v>
      </c>
    </row>
    <row r="74" spans="1:6" ht="14.4" x14ac:dyDescent="0.3">
      <c r="A74" s="11">
        <v>44215</v>
      </c>
      <c r="B74" s="12" t="s">
        <v>35</v>
      </c>
      <c r="C74" s="9">
        <v>-2302.2399999999998</v>
      </c>
      <c r="D74" s="13">
        <v>44112</v>
      </c>
      <c r="E74" s="14" t="s">
        <v>36</v>
      </c>
      <c r="F74" s="15" t="s">
        <v>164</v>
      </c>
    </row>
    <row r="75" spans="1:6" ht="14.4" x14ac:dyDescent="0.3">
      <c r="A75" s="11">
        <v>44215</v>
      </c>
      <c r="B75" s="12" t="s">
        <v>35</v>
      </c>
      <c r="C75" s="9">
        <v>-625.61</v>
      </c>
      <c r="D75" s="13">
        <v>44112</v>
      </c>
      <c r="E75" s="14" t="s">
        <v>36</v>
      </c>
      <c r="F75" s="15" t="s">
        <v>164</v>
      </c>
    </row>
    <row r="76" spans="1:6" ht="14.4" x14ac:dyDescent="0.3">
      <c r="A76" s="11">
        <v>44215</v>
      </c>
      <c r="B76" s="12" t="s">
        <v>35</v>
      </c>
      <c r="C76" s="9">
        <v>-625.61</v>
      </c>
      <c r="D76" s="13">
        <v>44112</v>
      </c>
      <c r="E76" s="14" t="s">
        <v>36</v>
      </c>
      <c r="F76" s="15" t="s">
        <v>164</v>
      </c>
    </row>
    <row r="77" spans="1:6" ht="14.4" x14ac:dyDescent="0.3">
      <c r="A77" s="11">
        <v>44215</v>
      </c>
      <c r="B77" s="12" t="s">
        <v>35</v>
      </c>
      <c r="C77" s="9">
        <v>-625.61</v>
      </c>
      <c r="D77" s="13">
        <v>44112</v>
      </c>
      <c r="E77" s="14" t="s">
        <v>36</v>
      </c>
      <c r="F77" s="15" t="s">
        <v>164</v>
      </c>
    </row>
    <row r="78" spans="1:6" ht="14.4" x14ac:dyDescent="0.3">
      <c r="A78" s="11">
        <v>44215</v>
      </c>
      <c r="B78" s="12" t="s">
        <v>10</v>
      </c>
      <c r="C78" s="9">
        <v>-86</v>
      </c>
      <c r="D78" s="13">
        <v>44177</v>
      </c>
      <c r="E78" s="14" t="s">
        <v>41</v>
      </c>
      <c r="F78" s="15" t="s">
        <v>8</v>
      </c>
    </row>
    <row r="79" spans="1:6" ht="14.4" x14ac:dyDescent="0.3">
      <c r="A79" s="11">
        <v>44215</v>
      </c>
      <c r="B79" s="12" t="s">
        <v>10</v>
      </c>
      <c r="C79" s="9">
        <v>-394.24</v>
      </c>
      <c r="D79" s="13">
        <v>44177</v>
      </c>
      <c r="E79" s="14" t="s">
        <v>7</v>
      </c>
      <c r="F79" s="15" t="s">
        <v>8</v>
      </c>
    </row>
    <row r="80" spans="1:6" ht="14.4" x14ac:dyDescent="0.3">
      <c r="A80" s="11">
        <v>44216</v>
      </c>
      <c r="B80" s="12" t="s">
        <v>5</v>
      </c>
      <c r="C80" s="9">
        <v>-6.5</v>
      </c>
      <c r="D80" s="13">
        <v>44196</v>
      </c>
      <c r="E80" s="14" t="s">
        <v>34</v>
      </c>
      <c r="F80" s="15" t="s">
        <v>167</v>
      </c>
    </row>
    <row r="81" spans="1:6" ht="14.4" x14ac:dyDescent="0.3">
      <c r="A81" s="11">
        <v>44216</v>
      </c>
      <c r="B81" s="12" t="s">
        <v>174</v>
      </c>
      <c r="C81" s="9">
        <v>-586</v>
      </c>
      <c r="D81" s="13"/>
      <c r="E81" s="14" t="s">
        <v>7</v>
      </c>
      <c r="F81" s="15" t="s">
        <v>175</v>
      </c>
    </row>
    <row r="82" spans="1:6" ht="14.4" x14ac:dyDescent="0.3">
      <c r="A82" s="11">
        <v>44221</v>
      </c>
      <c r="B82" s="12" t="s">
        <v>15</v>
      </c>
      <c r="C82" s="9">
        <v>-32.5</v>
      </c>
      <c r="D82" s="13">
        <v>44205</v>
      </c>
      <c r="E82" s="14" t="s">
        <v>7</v>
      </c>
      <c r="F82" s="15" t="s">
        <v>8</v>
      </c>
    </row>
    <row r="83" spans="1:6" ht="14.4" x14ac:dyDescent="0.3">
      <c r="A83" s="11">
        <v>44222</v>
      </c>
      <c r="B83" s="12" t="s">
        <v>6</v>
      </c>
      <c r="C83" s="9">
        <v>-283.39999999999998</v>
      </c>
      <c r="D83" s="13">
        <v>44202</v>
      </c>
      <c r="E83" s="14" t="s">
        <v>7</v>
      </c>
      <c r="F83" s="15" t="s">
        <v>8</v>
      </c>
    </row>
    <row r="84" spans="1:6" ht="14.4" x14ac:dyDescent="0.3">
      <c r="A84" s="11">
        <v>44222</v>
      </c>
      <c r="B84" s="12" t="s">
        <v>6</v>
      </c>
      <c r="C84" s="9">
        <v>1034.3800000000001</v>
      </c>
      <c r="D84" s="13">
        <v>44139</v>
      </c>
      <c r="E84" s="14" t="s">
        <v>7</v>
      </c>
      <c r="F84" s="15" t="s">
        <v>8</v>
      </c>
    </row>
    <row r="85" spans="1:6" ht="14.4" x14ac:dyDescent="0.3">
      <c r="A85" s="11">
        <v>44222</v>
      </c>
      <c r="B85" s="12" t="s">
        <v>99</v>
      </c>
      <c r="C85" s="9">
        <v>-100</v>
      </c>
      <c r="D85" s="13">
        <v>44137</v>
      </c>
      <c r="E85" s="14" t="s">
        <v>100</v>
      </c>
      <c r="F85" s="15" t="s">
        <v>158</v>
      </c>
    </row>
    <row r="86" spans="1:6" ht="14.4" x14ac:dyDescent="0.3">
      <c r="A86" s="11">
        <v>44222</v>
      </c>
      <c r="B86" s="12" t="s">
        <v>99</v>
      </c>
      <c r="C86" s="9">
        <v>100</v>
      </c>
      <c r="D86" s="13">
        <v>44139</v>
      </c>
      <c r="E86" s="14" t="s">
        <v>7</v>
      </c>
      <c r="F86" s="15" t="s">
        <v>158</v>
      </c>
    </row>
    <row r="87" spans="1:6" ht="14.4" x14ac:dyDescent="0.3">
      <c r="A87" s="11">
        <v>44222</v>
      </c>
      <c r="B87" s="12" t="s">
        <v>6</v>
      </c>
      <c r="C87" s="9">
        <v>-1034.3800000000001</v>
      </c>
      <c r="D87" s="13">
        <v>44139</v>
      </c>
      <c r="E87" s="14" t="s">
        <v>7</v>
      </c>
      <c r="F87" s="15" t="s">
        <v>8</v>
      </c>
    </row>
    <row r="88" spans="1:6" ht="14.4" x14ac:dyDescent="0.3">
      <c r="A88" s="11">
        <v>44224</v>
      </c>
      <c r="B88" s="12" t="s">
        <v>176</v>
      </c>
      <c r="C88" s="9">
        <v>-921.84</v>
      </c>
      <c r="D88" s="13">
        <v>44231</v>
      </c>
      <c r="E88" s="14" t="s">
        <v>177</v>
      </c>
      <c r="F88" s="15" t="s">
        <v>38</v>
      </c>
    </row>
    <row r="89" spans="1:6" ht="14.4" x14ac:dyDescent="0.3">
      <c r="A89" s="11">
        <v>44224</v>
      </c>
      <c r="B89" s="12" t="s">
        <v>178</v>
      </c>
      <c r="C89" s="9">
        <v>-1500</v>
      </c>
      <c r="D89" s="13">
        <v>44174</v>
      </c>
      <c r="E89" s="14" t="s">
        <v>7</v>
      </c>
      <c r="F89" s="15" t="s">
        <v>13</v>
      </c>
    </row>
    <row r="90" spans="1:6" ht="14.4" x14ac:dyDescent="0.3">
      <c r="A90" s="11">
        <v>44224</v>
      </c>
      <c r="B90" s="12" t="s">
        <v>42</v>
      </c>
      <c r="C90" s="9">
        <v>-88578.53</v>
      </c>
      <c r="D90" s="13">
        <v>44165</v>
      </c>
      <c r="E90" s="14" t="s">
        <v>43</v>
      </c>
      <c r="F90" s="15" t="s">
        <v>18</v>
      </c>
    </row>
    <row r="91" spans="1:6" ht="14.4" x14ac:dyDescent="0.3">
      <c r="A91" s="11">
        <v>44224</v>
      </c>
      <c r="B91" s="12" t="s">
        <v>42</v>
      </c>
      <c r="C91" s="9">
        <v>-52.730000000000004</v>
      </c>
      <c r="D91" s="13">
        <v>44183</v>
      </c>
      <c r="E91" s="14" t="s">
        <v>43</v>
      </c>
      <c r="F91" s="15" t="s">
        <v>18</v>
      </c>
    </row>
    <row r="92" spans="1:6" ht="14.4" x14ac:dyDescent="0.3">
      <c r="A92" s="11">
        <v>44224</v>
      </c>
      <c r="B92" s="12" t="s">
        <v>147</v>
      </c>
      <c r="C92" s="9">
        <v>-342.8</v>
      </c>
      <c r="D92" s="13"/>
      <c r="E92" s="14" t="s">
        <v>7</v>
      </c>
      <c r="F92" s="15" t="s">
        <v>89</v>
      </c>
    </row>
    <row r="93" spans="1:6" ht="14.4" x14ac:dyDescent="0.3">
      <c r="A93" s="11">
        <v>44225</v>
      </c>
      <c r="B93" s="12" t="s">
        <v>19</v>
      </c>
      <c r="C93" s="9">
        <v>-111.81</v>
      </c>
      <c r="D93" s="13">
        <v>44205</v>
      </c>
      <c r="E93" s="14" t="s">
        <v>7</v>
      </c>
      <c r="F93" s="15" t="s">
        <v>8</v>
      </c>
    </row>
    <row r="94" spans="1:6" ht="14.4" x14ac:dyDescent="0.3">
      <c r="A94" s="11">
        <v>44225</v>
      </c>
      <c r="B94" s="12" t="s">
        <v>19</v>
      </c>
      <c r="C94" s="9">
        <v>-49.65</v>
      </c>
      <c r="D94" s="13">
        <v>44205</v>
      </c>
      <c r="E94" s="14" t="s">
        <v>7</v>
      </c>
      <c r="F94" s="15" t="s">
        <v>8</v>
      </c>
    </row>
    <row r="95" spans="1:6" ht="14.4" x14ac:dyDescent="0.3">
      <c r="A95" s="11">
        <v>44225</v>
      </c>
      <c r="B95" s="12" t="s">
        <v>5</v>
      </c>
      <c r="C95" s="9">
        <f>-5-1.5</f>
        <v>-6.5</v>
      </c>
      <c r="D95" s="13">
        <v>44135</v>
      </c>
      <c r="E95" s="14" t="s">
        <v>34</v>
      </c>
      <c r="F95" s="15" t="s">
        <v>167</v>
      </c>
    </row>
    <row r="96" spans="1:6" ht="14.4" x14ac:dyDescent="0.3">
      <c r="A96" s="11">
        <v>44225</v>
      </c>
      <c r="B96" s="12" t="s">
        <v>5</v>
      </c>
      <c r="C96" s="9">
        <v>-5</v>
      </c>
      <c r="D96" s="13">
        <v>44165</v>
      </c>
      <c r="E96" s="14" t="s">
        <v>34</v>
      </c>
      <c r="F96" s="15" t="s">
        <v>167</v>
      </c>
    </row>
    <row r="97" spans="1:6" ht="14.4" x14ac:dyDescent="0.3">
      <c r="A97" s="11">
        <v>44225</v>
      </c>
      <c r="B97" s="12" t="s">
        <v>119</v>
      </c>
      <c r="C97" s="9">
        <v>-675</v>
      </c>
      <c r="D97" s="13"/>
      <c r="E97" s="14" t="s">
        <v>7</v>
      </c>
      <c r="F97" s="15" t="s">
        <v>89</v>
      </c>
    </row>
    <row r="98" spans="1:6" ht="14.4" x14ac:dyDescent="0.3">
      <c r="A98" s="11">
        <v>44230</v>
      </c>
      <c r="B98" s="12" t="s">
        <v>179</v>
      </c>
      <c r="C98" s="9">
        <v>-1100</v>
      </c>
      <c r="D98" s="13"/>
      <c r="E98" s="14" t="s">
        <v>7</v>
      </c>
      <c r="F98" s="15" t="s">
        <v>175</v>
      </c>
    </row>
    <row r="99" spans="1:6" ht="14.4" x14ac:dyDescent="0.3">
      <c r="A99" s="11">
        <v>44231</v>
      </c>
      <c r="B99" s="12" t="s">
        <v>12</v>
      </c>
      <c r="C99" s="9">
        <v>-34.840000000000003</v>
      </c>
      <c r="D99" s="13">
        <v>44230</v>
      </c>
      <c r="E99" s="14" t="s">
        <v>7</v>
      </c>
      <c r="F99" s="15" t="s">
        <v>13</v>
      </c>
    </row>
    <row r="100" spans="1:6" ht="14.4" x14ac:dyDescent="0.3">
      <c r="A100" s="11">
        <v>44231</v>
      </c>
      <c r="B100" s="12" t="s">
        <v>9</v>
      </c>
      <c r="C100" s="9">
        <v>-65.490000000000009</v>
      </c>
      <c r="D100" s="13">
        <v>44180</v>
      </c>
      <c r="E100" s="14" t="s">
        <v>7</v>
      </c>
      <c r="F100" s="15" t="s">
        <v>13</v>
      </c>
    </row>
    <row r="101" spans="1:6" ht="14.4" x14ac:dyDescent="0.3">
      <c r="A101" s="11">
        <v>44231</v>
      </c>
      <c r="B101" s="12" t="s">
        <v>165</v>
      </c>
      <c r="C101" s="9">
        <v>-48</v>
      </c>
      <c r="D101" s="13"/>
      <c r="E101" s="14" t="s">
        <v>7</v>
      </c>
      <c r="F101" s="15" t="s">
        <v>13</v>
      </c>
    </row>
    <row r="102" spans="1:6" ht="14.4" x14ac:dyDescent="0.3">
      <c r="A102" s="11">
        <v>44231</v>
      </c>
      <c r="B102" s="12" t="s">
        <v>165</v>
      </c>
      <c r="C102" s="9">
        <v>-7.5</v>
      </c>
      <c r="D102" s="13"/>
      <c r="E102" s="14" t="s">
        <v>7</v>
      </c>
      <c r="F102" s="15" t="s">
        <v>13</v>
      </c>
    </row>
    <row r="103" spans="1:6" ht="14.4" x14ac:dyDescent="0.3">
      <c r="A103" s="11">
        <v>44231</v>
      </c>
      <c r="B103" s="12" t="s">
        <v>165</v>
      </c>
      <c r="C103" s="9">
        <v>-27.95</v>
      </c>
      <c r="D103" s="13"/>
      <c r="E103" s="14" t="s">
        <v>7</v>
      </c>
      <c r="F103" s="15" t="s">
        <v>13</v>
      </c>
    </row>
    <row r="104" spans="1:6" ht="14.4" x14ac:dyDescent="0.3">
      <c r="A104" s="11">
        <v>44231</v>
      </c>
      <c r="B104" s="12" t="s">
        <v>165</v>
      </c>
      <c r="C104" s="9">
        <v>-25.56</v>
      </c>
      <c r="D104" s="13"/>
      <c r="E104" s="14" t="s">
        <v>7</v>
      </c>
      <c r="F104" s="15" t="s">
        <v>13</v>
      </c>
    </row>
    <row r="105" spans="1:6" ht="14.4" x14ac:dyDescent="0.3">
      <c r="A105" s="11">
        <v>44231</v>
      </c>
      <c r="B105" s="12" t="s">
        <v>165</v>
      </c>
      <c r="C105" s="9">
        <v>-1.98</v>
      </c>
      <c r="D105" s="13"/>
      <c r="E105" s="14" t="s">
        <v>7</v>
      </c>
      <c r="F105" s="15" t="s">
        <v>13</v>
      </c>
    </row>
    <row r="106" spans="1:6" ht="14.4" x14ac:dyDescent="0.3">
      <c r="A106" s="11">
        <v>44232</v>
      </c>
      <c r="B106" s="12" t="s">
        <v>180</v>
      </c>
      <c r="C106" s="9">
        <v>-1120</v>
      </c>
      <c r="D106" s="13">
        <v>44214</v>
      </c>
      <c r="E106" s="14" t="s">
        <v>181</v>
      </c>
      <c r="F106" s="15" t="s">
        <v>13</v>
      </c>
    </row>
    <row r="107" spans="1:6" ht="14.4" x14ac:dyDescent="0.3">
      <c r="A107" s="11">
        <v>44232</v>
      </c>
      <c r="B107" s="12" t="s">
        <v>180</v>
      </c>
      <c r="C107" s="9">
        <v>-560</v>
      </c>
      <c r="D107" s="13">
        <v>44175</v>
      </c>
      <c r="E107" s="14" t="s">
        <v>182</v>
      </c>
      <c r="F107" s="15" t="s">
        <v>13</v>
      </c>
    </row>
    <row r="108" spans="1:6" ht="14.4" x14ac:dyDescent="0.3">
      <c r="A108" s="11">
        <v>44232</v>
      </c>
      <c r="B108" s="12" t="s">
        <v>183</v>
      </c>
      <c r="C108" s="9">
        <v>-431.00000000000006</v>
      </c>
      <c r="D108" s="13">
        <v>44235</v>
      </c>
      <c r="E108" s="14" t="s">
        <v>184</v>
      </c>
      <c r="F108" s="15" t="s">
        <v>13</v>
      </c>
    </row>
    <row r="109" spans="1:6" ht="14.4" x14ac:dyDescent="0.3">
      <c r="A109" s="11">
        <v>44232</v>
      </c>
      <c r="B109" s="12" t="s">
        <v>47</v>
      </c>
      <c r="C109" s="9">
        <v>-16060</v>
      </c>
      <c r="D109" s="13">
        <v>44137</v>
      </c>
      <c r="E109" s="14" t="s">
        <v>7</v>
      </c>
      <c r="F109" s="15" t="s">
        <v>164</v>
      </c>
    </row>
    <row r="110" spans="1:6" ht="14.4" x14ac:dyDescent="0.3">
      <c r="A110" s="11">
        <v>44232</v>
      </c>
      <c r="B110" s="12" t="s">
        <v>48</v>
      </c>
      <c r="C110" s="9">
        <v>-5928.5</v>
      </c>
      <c r="D110" s="13">
        <v>44174</v>
      </c>
      <c r="E110" s="14" t="s">
        <v>185</v>
      </c>
      <c r="F110" s="15" t="s">
        <v>38</v>
      </c>
    </row>
    <row r="111" spans="1:6" ht="14.4" x14ac:dyDescent="0.3">
      <c r="A111" s="11">
        <v>44232</v>
      </c>
      <c r="B111" s="12" t="s">
        <v>186</v>
      </c>
      <c r="C111" s="9">
        <v>-332</v>
      </c>
      <c r="D111" s="13">
        <v>44182</v>
      </c>
      <c r="E111" s="14" t="s">
        <v>187</v>
      </c>
      <c r="F111" s="15" t="s">
        <v>13</v>
      </c>
    </row>
    <row r="112" spans="1:6" ht="14.4" x14ac:dyDescent="0.3">
      <c r="A112" s="11">
        <v>44232</v>
      </c>
      <c r="B112" s="12" t="s">
        <v>108</v>
      </c>
      <c r="C112" s="9">
        <v>-268</v>
      </c>
      <c r="D112" s="13">
        <v>44165</v>
      </c>
      <c r="E112" s="14" t="s">
        <v>188</v>
      </c>
      <c r="F112" s="15" t="s">
        <v>13</v>
      </c>
    </row>
    <row r="113" spans="1:6" ht="14.4" x14ac:dyDescent="0.3">
      <c r="A113" s="11">
        <v>44232</v>
      </c>
      <c r="B113" s="12" t="s">
        <v>189</v>
      </c>
      <c r="C113" s="9">
        <v>-439</v>
      </c>
      <c r="D113" s="13">
        <v>44196</v>
      </c>
      <c r="E113" s="14" t="s">
        <v>190</v>
      </c>
      <c r="F113" s="15" t="s">
        <v>161</v>
      </c>
    </row>
    <row r="114" spans="1:6" ht="14.4" x14ac:dyDescent="0.3">
      <c r="A114" s="11">
        <v>44232</v>
      </c>
      <c r="B114" s="12" t="s">
        <v>23</v>
      </c>
      <c r="C114" s="9">
        <v>-87</v>
      </c>
      <c r="D114" s="13">
        <v>44196</v>
      </c>
      <c r="E114" s="14" t="s">
        <v>154</v>
      </c>
      <c r="F114" s="15" t="s">
        <v>13</v>
      </c>
    </row>
    <row r="115" spans="1:6" ht="14.4" x14ac:dyDescent="0.3">
      <c r="A115" s="11">
        <v>44232</v>
      </c>
      <c r="B115" s="12" t="s">
        <v>109</v>
      </c>
      <c r="C115" s="9">
        <v>-27000</v>
      </c>
      <c r="D115" s="13">
        <v>44194</v>
      </c>
      <c r="E115" s="14" t="s">
        <v>191</v>
      </c>
      <c r="F115" s="15" t="s">
        <v>161</v>
      </c>
    </row>
    <row r="116" spans="1:6" ht="14.4" x14ac:dyDescent="0.3">
      <c r="A116" s="11">
        <v>44232</v>
      </c>
      <c r="B116" s="12" t="s">
        <v>49</v>
      </c>
      <c r="C116" s="9">
        <v>-628</v>
      </c>
      <c r="D116" s="13">
        <v>44165</v>
      </c>
      <c r="E116" s="14" t="s">
        <v>192</v>
      </c>
      <c r="F116" s="15" t="s">
        <v>8</v>
      </c>
    </row>
    <row r="117" spans="1:6" ht="14.4" x14ac:dyDescent="0.3">
      <c r="A117" s="11">
        <v>44232</v>
      </c>
      <c r="B117" s="12" t="s">
        <v>110</v>
      </c>
      <c r="C117" s="9">
        <v>-71399.22</v>
      </c>
      <c r="D117" s="13">
        <v>44158</v>
      </c>
      <c r="E117" s="14" t="s">
        <v>193</v>
      </c>
      <c r="F117" s="15" t="s">
        <v>194</v>
      </c>
    </row>
    <row r="118" spans="1:6" ht="14.4" x14ac:dyDescent="0.3">
      <c r="A118" s="11">
        <v>44232</v>
      </c>
      <c r="B118" s="12" t="s">
        <v>195</v>
      </c>
      <c r="C118" s="9">
        <v>-8039</v>
      </c>
      <c r="D118" s="13">
        <v>44194</v>
      </c>
      <c r="E118" s="14" t="s">
        <v>196</v>
      </c>
      <c r="F118" s="15" t="s">
        <v>13</v>
      </c>
    </row>
    <row r="119" spans="1:6" ht="14.4" x14ac:dyDescent="0.3">
      <c r="A119" s="11">
        <v>44232</v>
      </c>
      <c r="B119" s="12" t="s">
        <v>24</v>
      </c>
      <c r="C119" s="9">
        <v>-16958</v>
      </c>
      <c r="D119" s="13">
        <v>44188</v>
      </c>
      <c r="E119" s="14" t="s">
        <v>197</v>
      </c>
      <c r="F119" s="15" t="s">
        <v>38</v>
      </c>
    </row>
    <row r="120" spans="1:6" ht="14.4" x14ac:dyDescent="0.3">
      <c r="A120" s="11">
        <v>44232</v>
      </c>
      <c r="B120" s="12" t="s">
        <v>24</v>
      </c>
      <c r="C120" s="9">
        <f>-3340-25.25</f>
        <v>-3365.25</v>
      </c>
      <c r="D120" s="13">
        <v>44188</v>
      </c>
      <c r="E120" s="14" t="s">
        <v>197</v>
      </c>
      <c r="F120" s="15" t="s">
        <v>38</v>
      </c>
    </row>
    <row r="121" spans="1:6" ht="14.4" x14ac:dyDescent="0.3">
      <c r="A121" s="11">
        <v>44232</v>
      </c>
      <c r="B121" s="12" t="s">
        <v>88</v>
      </c>
      <c r="C121" s="9">
        <v>-39880</v>
      </c>
      <c r="D121" s="13">
        <v>44176</v>
      </c>
      <c r="E121" s="14" t="s">
        <v>198</v>
      </c>
      <c r="F121" s="15" t="s">
        <v>161</v>
      </c>
    </row>
    <row r="122" spans="1:6" ht="14.4" x14ac:dyDescent="0.3">
      <c r="A122" s="11">
        <v>44232</v>
      </c>
      <c r="B122" s="12" t="s">
        <v>50</v>
      </c>
      <c r="C122" s="9">
        <v>-7500</v>
      </c>
      <c r="D122" s="13">
        <v>44165</v>
      </c>
      <c r="E122" s="14" t="s">
        <v>51</v>
      </c>
      <c r="F122" s="15" t="s">
        <v>161</v>
      </c>
    </row>
    <row r="123" spans="1:6" ht="14.4" x14ac:dyDescent="0.3">
      <c r="A123" s="11">
        <v>44232</v>
      </c>
      <c r="B123" s="12" t="s">
        <v>120</v>
      </c>
      <c r="C123" s="9">
        <v>-3854</v>
      </c>
      <c r="D123" s="13">
        <v>44195</v>
      </c>
      <c r="E123" s="14" t="s">
        <v>199</v>
      </c>
      <c r="F123" s="15" t="s">
        <v>38</v>
      </c>
    </row>
    <row r="124" spans="1:6" ht="14.4" x14ac:dyDescent="0.3">
      <c r="A124" s="11">
        <v>44232</v>
      </c>
      <c r="B124" s="12" t="s">
        <v>120</v>
      </c>
      <c r="C124" s="9">
        <v>-2800</v>
      </c>
      <c r="D124" s="13">
        <v>44195</v>
      </c>
      <c r="E124" s="14" t="s">
        <v>200</v>
      </c>
      <c r="F124" s="15" t="s">
        <v>38</v>
      </c>
    </row>
    <row r="125" spans="1:6" ht="14.4" x14ac:dyDescent="0.3">
      <c r="A125" s="11">
        <v>44232</v>
      </c>
      <c r="B125" s="12" t="s">
        <v>132</v>
      </c>
      <c r="C125" s="9">
        <v>-6095.84</v>
      </c>
      <c r="D125" s="13">
        <v>44201</v>
      </c>
      <c r="E125" s="14" t="s">
        <v>133</v>
      </c>
      <c r="F125" s="15" t="s">
        <v>161</v>
      </c>
    </row>
    <row r="126" spans="1:6" ht="14.4" x14ac:dyDescent="0.3">
      <c r="A126" s="11">
        <v>44232</v>
      </c>
      <c r="B126" s="12" t="s">
        <v>25</v>
      </c>
      <c r="C126" s="9">
        <v>-3600</v>
      </c>
      <c r="D126" s="13">
        <v>44165</v>
      </c>
      <c r="E126" s="14" t="s">
        <v>155</v>
      </c>
      <c r="F126" s="15" t="s">
        <v>161</v>
      </c>
    </row>
    <row r="127" spans="1:6" ht="14.4" x14ac:dyDescent="0.3">
      <c r="A127" s="11">
        <v>44232</v>
      </c>
      <c r="B127" s="12" t="s">
        <v>122</v>
      </c>
      <c r="C127" s="9">
        <v>-25</v>
      </c>
      <c r="D127" s="13">
        <v>44175</v>
      </c>
      <c r="E127" s="14" t="s">
        <v>7</v>
      </c>
      <c r="F127" s="15" t="s">
        <v>13</v>
      </c>
    </row>
    <row r="128" spans="1:6" ht="14.4" x14ac:dyDescent="0.3">
      <c r="A128" s="11">
        <v>44232</v>
      </c>
      <c r="B128" s="12" t="s">
        <v>97</v>
      </c>
      <c r="C128" s="9">
        <v>-29506.940000000002</v>
      </c>
      <c r="D128" s="13">
        <v>44165</v>
      </c>
      <c r="E128" s="14" t="s">
        <v>98</v>
      </c>
      <c r="F128" s="15" t="s">
        <v>161</v>
      </c>
    </row>
    <row r="129" spans="1:6" ht="14.4" x14ac:dyDescent="0.3">
      <c r="A129" s="11">
        <v>44232</v>
      </c>
      <c r="B129" s="12" t="s">
        <v>97</v>
      </c>
      <c r="C129" s="9">
        <v>-11109.52</v>
      </c>
      <c r="D129" s="13">
        <v>44165</v>
      </c>
      <c r="E129" s="14" t="s">
        <v>98</v>
      </c>
      <c r="F129" s="15" t="s">
        <v>161</v>
      </c>
    </row>
    <row r="130" spans="1:6" ht="14.4" x14ac:dyDescent="0.3">
      <c r="A130" s="11">
        <v>44232</v>
      </c>
      <c r="B130" s="12" t="s">
        <v>58</v>
      </c>
      <c r="C130" s="9">
        <v>-140</v>
      </c>
      <c r="D130" s="13">
        <v>44181</v>
      </c>
      <c r="E130" s="14" t="s">
        <v>59</v>
      </c>
      <c r="F130" s="15" t="s">
        <v>161</v>
      </c>
    </row>
    <row r="131" spans="1:6" ht="14.4" x14ac:dyDescent="0.3">
      <c r="A131" s="11">
        <v>44232</v>
      </c>
      <c r="B131" s="12" t="s">
        <v>26</v>
      </c>
      <c r="C131" s="9">
        <f>-897.79-12.75</f>
        <v>-910.54</v>
      </c>
      <c r="D131" s="13">
        <v>44141</v>
      </c>
      <c r="E131" s="14" t="s">
        <v>112</v>
      </c>
      <c r="F131" s="15" t="s">
        <v>38</v>
      </c>
    </row>
    <row r="132" spans="1:6" ht="14.4" x14ac:dyDescent="0.3">
      <c r="A132" s="11">
        <v>44232</v>
      </c>
      <c r="B132" s="12" t="s">
        <v>201</v>
      </c>
      <c r="C132" s="9">
        <v>-622.46</v>
      </c>
      <c r="D132" s="13">
        <v>44160</v>
      </c>
      <c r="E132" s="14" t="s">
        <v>33</v>
      </c>
      <c r="F132" s="15" t="s">
        <v>13</v>
      </c>
    </row>
    <row r="133" spans="1:6" ht="14.4" x14ac:dyDescent="0.3">
      <c r="A133" s="11">
        <v>44232</v>
      </c>
      <c r="B133" s="12" t="s">
        <v>201</v>
      </c>
      <c r="C133" s="9">
        <v>-10</v>
      </c>
      <c r="D133" s="13">
        <v>44160</v>
      </c>
      <c r="E133" s="14" t="s">
        <v>33</v>
      </c>
      <c r="F133" s="15" t="s">
        <v>13</v>
      </c>
    </row>
    <row r="134" spans="1:6" ht="14.4" x14ac:dyDescent="0.3">
      <c r="A134" s="11">
        <v>44232</v>
      </c>
      <c r="B134" s="12" t="s">
        <v>201</v>
      </c>
      <c r="C134" s="9">
        <v>-577.04</v>
      </c>
      <c r="D134" s="13">
        <v>44186</v>
      </c>
      <c r="E134" s="14" t="s">
        <v>33</v>
      </c>
      <c r="F134" s="15" t="s">
        <v>13</v>
      </c>
    </row>
    <row r="135" spans="1:6" ht="14.4" x14ac:dyDescent="0.3">
      <c r="A135" s="11">
        <v>44232</v>
      </c>
      <c r="B135" s="12" t="s">
        <v>5</v>
      </c>
      <c r="C135" s="9">
        <v>-13.24</v>
      </c>
      <c r="D135" s="13">
        <v>44212</v>
      </c>
      <c r="E135" s="14" t="s">
        <v>34</v>
      </c>
      <c r="F135" s="15" t="s">
        <v>167</v>
      </c>
    </row>
    <row r="136" spans="1:6" ht="14.4" x14ac:dyDescent="0.3">
      <c r="A136" s="11">
        <v>44232</v>
      </c>
      <c r="B136" s="12" t="s">
        <v>202</v>
      </c>
      <c r="C136" s="9">
        <v>-5436</v>
      </c>
      <c r="D136" s="13">
        <v>44165</v>
      </c>
      <c r="E136" s="14" t="s">
        <v>203</v>
      </c>
      <c r="F136" s="15" t="s">
        <v>161</v>
      </c>
    </row>
    <row r="137" spans="1:6" ht="14.4" x14ac:dyDescent="0.3">
      <c r="A137" s="11">
        <v>44232</v>
      </c>
      <c r="B137" s="12" t="s">
        <v>27</v>
      </c>
      <c r="C137" s="9">
        <v>-360</v>
      </c>
      <c r="D137" s="13">
        <v>44196</v>
      </c>
      <c r="E137" s="14" t="s">
        <v>60</v>
      </c>
      <c r="F137" s="15" t="s">
        <v>158</v>
      </c>
    </row>
    <row r="138" spans="1:6" ht="14.4" x14ac:dyDescent="0.3">
      <c r="A138" s="11">
        <v>44232</v>
      </c>
      <c r="B138" s="12" t="s">
        <v>27</v>
      </c>
      <c r="C138" s="9">
        <v>-1870</v>
      </c>
      <c r="D138" s="13">
        <v>44196</v>
      </c>
      <c r="E138" s="14" t="s">
        <v>60</v>
      </c>
      <c r="F138" s="15" t="s">
        <v>158</v>
      </c>
    </row>
    <row r="139" spans="1:6" ht="14.4" x14ac:dyDescent="0.3">
      <c r="A139" s="11">
        <v>44232</v>
      </c>
      <c r="B139" s="12" t="s">
        <v>27</v>
      </c>
      <c r="C139" s="9">
        <v>-990</v>
      </c>
      <c r="D139" s="13">
        <v>44165</v>
      </c>
      <c r="E139" s="14" t="s">
        <v>60</v>
      </c>
      <c r="F139" s="15" t="s">
        <v>158</v>
      </c>
    </row>
    <row r="140" spans="1:6" ht="14.4" x14ac:dyDescent="0.3">
      <c r="A140" s="11">
        <v>44232</v>
      </c>
      <c r="B140" s="12" t="s">
        <v>27</v>
      </c>
      <c r="C140" s="9">
        <v>-1870</v>
      </c>
      <c r="D140" s="13">
        <v>44165</v>
      </c>
      <c r="E140" s="14" t="s">
        <v>60</v>
      </c>
      <c r="F140" s="15" t="s">
        <v>158</v>
      </c>
    </row>
    <row r="141" spans="1:6" ht="14.4" x14ac:dyDescent="0.3">
      <c r="A141" s="11">
        <v>44232</v>
      </c>
      <c r="B141" s="12" t="s">
        <v>28</v>
      </c>
      <c r="C141" s="9">
        <v>-916.64</v>
      </c>
      <c r="D141" s="13">
        <v>44179</v>
      </c>
      <c r="E141" s="14" t="s">
        <v>45</v>
      </c>
      <c r="F141" s="15" t="s">
        <v>164</v>
      </c>
    </row>
    <row r="142" spans="1:6" ht="14.4" x14ac:dyDescent="0.3">
      <c r="A142" s="11">
        <v>44232</v>
      </c>
      <c r="B142" s="12" t="s">
        <v>28</v>
      </c>
      <c r="C142" s="9">
        <v>-348.3</v>
      </c>
      <c r="D142" s="13">
        <v>44179</v>
      </c>
      <c r="E142" s="14" t="s">
        <v>44</v>
      </c>
      <c r="F142" s="15" t="s">
        <v>164</v>
      </c>
    </row>
    <row r="143" spans="1:6" ht="14.4" x14ac:dyDescent="0.3">
      <c r="A143" s="11">
        <v>44232</v>
      </c>
      <c r="B143" s="12" t="s">
        <v>61</v>
      </c>
      <c r="C143" s="9">
        <v>-3750</v>
      </c>
      <c r="D143" s="13">
        <v>44196</v>
      </c>
      <c r="E143" s="14" t="s">
        <v>62</v>
      </c>
      <c r="F143" s="15" t="s">
        <v>161</v>
      </c>
    </row>
    <row r="144" spans="1:6" ht="14.4" x14ac:dyDescent="0.3">
      <c r="A144" s="11">
        <v>44232</v>
      </c>
      <c r="B144" s="12" t="s">
        <v>61</v>
      </c>
      <c r="C144" s="9">
        <v>-3300</v>
      </c>
      <c r="D144" s="13">
        <v>44162</v>
      </c>
      <c r="E144" s="14" t="s">
        <v>62</v>
      </c>
      <c r="F144" s="15" t="s">
        <v>161</v>
      </c>
    </row>
    <row r="145" spans="1:6" ht="14.4" x14ac:dyDescent="0.3">
      <c r="A145" s="11">
        <v>44232</v>
      </c>
      <c r="B145" s="12" t="s">
        <v>61</v>
      </c>
      <c r="C145" s="9">
        <v>-2000</v>
      </c>
      <c r="D145" s="13">
        <v>44162</v>
      </c>
      <c r="E145" s="14" t="s">
        <v>62</v>
      </c>
      <c r="F145" s="15" t="s">
        <v>161</v>
      </c>
    </row>
    <row r="146" spans="1:6" ht="14.4" x14ac:dyDescent="0.3">
      <c r="A146" s="11">
        <v>44232</v>
      </c>
      <c r="B146" s="12" t="s">
        <v>61</v>
      </c>
      <c r="C146" s="9">
        <v>-9100</v>
      </c>
      <c r="D146" s="13">
        <v>44165</v>
      </c>
      <c r="E146" s="14" t="s">
        <v>204</v>
      </c>
      <c r="F146" s="15" t="s">
        <v>161</v>
      </c>
    </row>
    <row r="147" spans="1:6" ht="14.4" x14ac:dyDescent="0.3">
      <c r="A147" s="11">
        <v>44232</v>
      </c>
      <c r="B147" s="12" t="s">
        <v>135</v>
      </c>
      <c r="C147" s="9">
        <v>-1000</v>
      </c>
      <c r="D147" s="13">
        <v>44153</v>
      </c>
      <c r="E147" s="14" t="s">
        <v>205</v>
      </c>
      <c r="F147" s="15" t="s">
        <v>158</v>
      </c>
    </row>
    <row r="148" spans="1:6" ht="14.4" x14ac:dyDescent="0.3">
      <c r="A148" s="11">
        <v>44232</v>
      </c>
      <c r="B148" s="12" t="s">
        <v>63</v>
      </c>
      <c r="C148" s="9">
        <v>-5573.76</v>
      </c>
      <c r="D148" s="13">
        <v>44165</v>
      </c>
      <c r="E148" s="14" t="s">
        <v>206</v>
      </c>
      <c r="F148" s="15" t="s">
        <v>161</v>
      </c>
    </row>
    <row r="149" spans="1:6" ht="14.4" x14ac:dyDescent="0.3">
      <c r="A149" s="11">
        <v>44232</v>
      </c>
      <c r="B149" s="12" t="s">
        <v>207</v>
      </c>
      <c r="C149" s="9">
        <v>-18890</v>
      </c>
      <c r="D149" s="13">
        <v>44165</v>
      </c>
      <c r="E149" s="14" t="s">
        <v>208</v>
      </c>
      <c r="F149" s="15" t="s">
        <v>161</v>
      </c>
    </row>
    <row r="150" spans="1:6" ht="14.4" x14ac:dyDescent="0.3">
      <c r="A150" s="11">
        <v>44232</v>
      </c>
      <c r="B150" s="12" t="s">
        <v>22</v>
      </c>
      <c r="C150" s="9">
        <v>-166</v>
      </c>
      <c r="D150" s="13">
        <v>44139</v>
      </c>
      <c r="E150" s="14" t="s">
        <v>66</v>
      </c>
      <c r="F150" s="15" t="s">
        <v>161</v>
      </c>
    </row>
    <row r="151" spans="1:6" ht="14.4" x14ac:dyDescent="0.3">
      <c r="A151" s="11">
        <v>44232</v>
      </c>
      <c r="B151" s="12" t="s">
        <v>22</v>
      </c>
      <c r="C151" s="9">
        <v>-673.92</v>
      </c>
      <c r="D151" s="13">
        <v>44139</v>
      </c>
      <c r="E151" s="14" t="s">
        <v>67</v>
      </c>
      <c r="F151" s="15" t="s">
        <v>161</v>
      </c>
    </row>
    <row r="152" spans="1:6" ht="14.4" x14ac:dyDescent="0.3">
      <c r="A152" s="11">
        <v>44232</v>
      </c>
      <c r="B152" s="12" t="s">
        <v>22</v>
      </c>
      <c r="C152" s="9">
        <v>-2593.35</v>
      </c>
      <c r="D152" s="13">
        <v>44139</v>
      </c>
      <c r="E152" s="14" t="s">
        <v>138</v>
      </c>
      <c r="F152" s="15" t="s">
        <v>161</v>
      </c>
    </row>
    <row r="153" spans="1:6" ht="14.4" x14ac:dyDescent="0.3">
      <c r="A153" s="11">
        <v>44232</v>
      </c>
      <c r="B153" s="12" t="s">
        <v>22</v>
      </c>
      <c r="C153" s="9">
        <v>-22.82</v>
      </c>
      <c r="D153" s="13">
        <v>44139</v>
      </c>
      <c r="E153" s="14" t="s">
        <v>138</v>
      </c>
      <c r="F153" s="15" t="s">
        <v>161</v>
      </c>
    </row>
    <row r="154" spans="1:6" ht="14.4" x14ac:dyDescent="0.3">
      <c r="A154" s="11">
        <v>44232</v>
      </c>
      <c r="B154" s="12" t="s">
        <v>22</v>
      </c>
      <c r="C154" s="9">
        <v>-35.9</v>
      </c>
      <c r="D154" s="13">
        <v>44139</v>
      </c>
      <c r="E154" s="14" t="s">
        <v>65</v>
      </c>
      <c r="F154" s="15" t="s">
        <v>161</v>
      </c>
    </row>
    <row r="155" spans="1:6" ht="14.4" x14ac:dyDescent="0.3">
      <c r="A155" s="11">
        <v>44232</v>
      </c>
      <c r="B155" s="12" t="s">
        <v>22</v>
      </c>
      <c r="C155" s="9">
        <v>-112.44000000000001</v>
      </c>
      <c r="D155" s="13">
        <v>44139</v>
      </c>
      <c r="E155" s="14" t="s">
        <v>68</v>
      </c>
      <c r="F155" s="15" t="s">
        <v>161</v>
      </c>
    </row>
    <row r="156" spans="1:6" ht="14.4" x14ac:dyDescent="0.3">
      <c r="A156" s="11">
        <v>44232</v>
      </c>
      <c r="B156" s="12" t="s">
        <v>22</v>
      </c>
      <c r="C156" s="9">
        <v>-150.89999999999998</v>
      </c>
      <c r="D156" s="13">
        <v>44139</v>
      </c>
      <c r="E156" s="14" t="s">
        <v>64</v>
      </c>
      <c r="F156" s="15" t="s">
        <v>161</v>
      </c>
    </row>
    <row r="157" spans="1:6" ht="14.4" x14ac:dyDescent="0.3">
      <c r="A157" s="11">
        <v>44232</v>
      </c>
      <c r="B157" s="12" t="s">
        <v>22</v>
      </c>
      <c r="C157" s="9">
        <v>-90</v>
      </c>
      <c r="D157" s="13">
        <v>44139</v>
      </c>
      <c r="E157" s="14" t="s">
        <v>137</v>
      </c>
      <c r="F157" s="15" t="s">
        <v>161</v>
      </c>
    </row>
    <row r="158" spans="1:6" ht="14.4" x14ac:dyDescent="0.3">
      <c r="A158" s="11">
        <v>44232</v>
      </c>
      <c r="B158" s="12" t="s">
        <v>22</v>
      </c>
      <c r="C158" s="9">
        <v>-116.98</v>
      </c>
      <c r="D158" s="13">
        <v>44139</v>
      </c>
      <c r="E158" s="14" t="s">
        <v>136</v>
      </c>
      <c r="F158" s="15" t="s">
        <v>161</v>
      </c>
    </row>
    <row r="159" spans="1:6" ht="14.4" x14ac:dyDescent="0.3">
      <c r="A159" s="11">
        <v>44232</v>
      </c>
      <c r="B159" s="12" t="s">
        <v>22</v>
      </c>
      <c r="C159" s="9">
        <v>-22.82</v>
      </c>
      <c r="D159" s="13">
        <v>44139</v>
      </c>
      <c r="E159" s="14" t="s">
        <v>114</v>
      </c>
      <c r="F159" s="15" t="s">
        <v>161</v>
      </c>
    </row>
    <row r="160" spans="1:6" ht="14.4" x14ac:dyDescent="0.3">
      <c r="A160" s="11">
        <v>44232</v>
      </c>
      <c r="B160" s="12" t="s">
        <v>22</v>
      </c>
      <c r="C160" s="9">
        <v>-47.820000000000007</v>
      </c>
      <c r="D160" s="13">
        <v>44139</v>
      </c>
      <c r="E160" s="14" t="s">
        <v>152</v>
      </c>
      <c r="F160" s="15" t="s">
        <v>161</v>
      </c>
    </row>
    <row r="161" spans="1:6" ht="14.4" x14ac:dyDescent="0.3">
      <c r="A161" s="11">
        <v>44232</v>
      </c>
      <c r="B161" s="12" t="s">
        <v>22</v>
      </c>
      <c r="C161" s="9">
        <v>-9800</v>
      </c>
      <c r="D161" s="13">
        <v>44165</v>
      </c>
      <c r="E161" s="14" t="s">
        <v>209</v>
      </c>
      <c r="F161" s="15" t="s">
        <v>161</v>
      </c>
    </row>
    <row r="162" spans="1:6" ht="14.4" x14ac:dyDescent="0.3">
      <c r="A162" s="11">
        <v>44232</v>
      </c>
      <c r="B162" s="12" t="s">
        <v>69</v>
      </c>
      <c r="C162" s="9">
        <v>-3600</v>
      </c>
      <c r="D162" s="13">
        <v>44165</v>
      </c>
      <c r="E162" s="14" t="s">
        <v>140</v>
      </c>
      <c r="F162" s="15" t="s">
        <v>161</v>
      </c>
    </row>
    <row r="163" spans="1:6" ht="14.4" x14ac:dyDescent="0.3">
      <c r="A163" s="11">
        <v>44232</v>
      </c>
      <c r="B163" s="12" t="s">
        <v>69</v>
      </c>
      <c r="C163" s="9">
        <v>-7560.0000000000009</v>
      </c>
      <c r="D163" s="13">
        <v>44165</v>
      </c>
      <c r="E163" s="14" t="s">
        <v>139</v>
      </c>
      <c r="F163" s="15" t="s">
        <v>161</v>
      </c>
    </row>
    <row r="164" spans="1:6" ht="14.4" x14ac:dyDescent="0.3">
      <c r="A164" s="11">
        <v>44232</v>
      </c>
      <c r="B164" s="12" t="s">
        <v>210</v>
      </c>
      <c r="C164" s="9">
        <v>-27500</v>
      </c>
      <c r="D164" s="13">
        <v>44151</v>
      </c>
      <c r="E164" s="14" t="s">
        <v>211</v>
      </c>
      <c r="F164" s="15" t="s">
        <v>161</v>
      </c>
    </row>
    <row r="165" spans="1:6" ht="14.4" x14ac:dyDescent="0.3">
      <c r="A165" s="11">
        <v>44232</v>
      </c>
      <c r="B165" s="12" t="s">
        <v>101</v>
      </c>
      <c r="C165" s="9">
        <v>-26048</v>
      </c>
      <c r="D165" s="13">
        <v>44165</v>
      </c>
      <c r="E165" s="14" t="s">
        <v>212</v>
      </c>
      <c r="F165" s="15" t="s">
        <v>161</v>
      </c>
    </row>
    <row r="166" spans="1:6" ht="14.4" x14ac:dyDescent="0.3">
      <c r="A166" s="11">
        <v>44232</v>
      </c>
      <c r="B166" s="12" t="s">
        <v>70</v>
      </c>
      <c r="C166" s="9">
        <v>-19438.05</v>
      </c>
      <c r="D166" s="13">
        <v>44182</v>
      </c>
      <c r="E166" s="14" t="s">
        <v>213</v>
      </c>
      <c r="F166" s="15" t="s">
        <v>161</v>
      </c>
    </row>
    <row r="167" spans="1:6" ht="14.4" x14ac:dyDescent="0.3">
      <c r="A167" s="11">
        <v>44232</v>
      </c>
      <c r="B167" s="12" t="s">
        <v>214</v>
      </c>
      <c r="C167" s="9">
        <v>-105</v>
      </c>
      <c r="D167" s="13">
        <v>44168</v>
      </c>
      <c r="E167" s="14" t="s">
        <v>205</v>
      </c>
      <c r="F167" s="15" t="s">
        <v>158</v>
      </c>
    </row>
    <row r="168" spans="1:6" ht="14.4" x14ac:dyDescent="0.3">
      <c r="A168" s="11">
        <v>44232</v>
      </c>
      <c r="B168" s="12" t="s">
        <v>115</v>
      </c>
      <c r="C168" s="9">
        <v>-135</v>
      </c>
      <c r="D168" s="13">
        <v>44165</v>
      </c>
      <c r="E168" s="14" t="s">
        <v>141</v>
      </c>
      <c r="F168" s="15" t="s">
        <v>13</v>
      </c>
    </row>
    <row r="169" spans="1:6" ht="14.4" x14ac:dyDescent="0.3">
      <c r="A169" s="11">
        <v>44232</v>
      </c>
      <c r="B169" s="12" t="s">
        <v>215</v>
      </c>
      <c r="C169" s="9">
        <v>-24651.199999999997</v>
      </c>
      <c r="D169" s="13">
        <v>44168</v>
      </c>
      <c r="E169" s="14" t="s">
        <v>216</v>
      </c>
      <c r="F169" s="15" t="s">
        <v>161</v>
      </c>
    </row>
    <row r="170" spans="1:6" ht="14.4" x14ac:dyDescent="0.3">
      <c r="A170" s="11">
        <v>44232</v>
      </c>
      <c r="B170" s="12" t="s">
        <v>71</v>
      </c>
      <c r="C170" s="9">
        <v>-7456.8799999999992</v>
      </c>
      <c r="D170" s="13">
        <v>44165</v>
      </c>
      <c r="E170" s="14" t="s">
        <v>72</v>
      </c>
      <c r="F170" s="15" t="s">
        <v>158</v>
      </c>
    </row>
    <row r="171" spans="1:6" ht="14.4" x14ac:dyDescent="0.3">
      <c r="A171" s="11">
        <v>44232</v>
      </c>
      <c r="B171" s="12" t="s">
        <v>71</v>
      </c>
      <c r="C171" s="9">
        <v>-6605</v>
      </c>
      <c r="D171" s="13">
        <v>44193</v>
      </c>
      <c r="E171" s="14" t="s">
        <v>217</v>
      </c>
      <c r="F171" s="15" t="s">
        <v>158</v>
      </c>
    </row>
    <row r="172" spans="1:6" ht="14.4" x14ac:dyDescent="0.3">
      <c r="A172" s="11">
        <v>44232</v>
      </c>
      <c r="B172" s="12" t="s">
        <v>218</v>
      </c>
      <c r="C172" s="9">
        <v>-4300</v>
      </c>
      <c r="D172" s="13">
        <v>44165</v>
      </c>
      <c r="E172" s="14" t="s">
        <v>219</v>
      </c>
      <c r="F172" s="15" t="s">
        <v>161</v>
      </c>
    </row>
    <row r="173" spans="1:6" ht="14.4" x14ac:dyDescent="0.3">
      <c r="A173" s="11">
        <v>44232</v>
      </c>
      <c r="B173" s="12" t="s">
        <v>92</v>
      </c>
      <c r="C173" s="9">
        <v>-6555.55</v>
      </c>
      <c r="D173" s="13">
        <v>44138</v>
      </c>
      <c r="E173" s="14" t="s">
        <v>157</v>
      </c>
      <c r="F173" s="15" t="s">
        <v>161</v>
      </c>
    </row>
    <row r="174" spans="1:6" ht="14.4" x14ac:dyDescent="0.3">
      <c r="A174" s="11">
        <v>44232</v>
      </c>
      <c r="B174" s="12" t="s">
        <v>29</v>
      </c>
      <c r="C174" s="9">
        <v>-6814.4499999999989</v>
      </c>
      <c r="D174" s="13">
        <v>44137</v>
      </c>
      <c r="E174" s="14" t="s">
        <v>103</v>
      </c>
      <c r="F174" s="15" t="s">
        <v>161</v>
      </c>
    </row>
    <row r="175" spans="1:6" ht="14.4" x14ac:dyDescent="0.3">
      <c r="A175" s="11">
        <v>44232</v>
      </c>
      <c r="B175" s="12" t="s">
        <v>29</v>
      </c>
      <c r="C175" s="9">
        <v>-10624.130000000001</v>
      </c>
      <c r="D175" s="13">
        <v>44137</v>
      </c>
      <c r="E175" s="14" t="s">
        <v>103</v>
      </c>
      <c r="F175" s="15" t="s">
        <v>161</v>
      </c>
    </row>
    <row r="176" spans="1:6" ht="14.4" x14ac:dyDescent="0.3">
      <c r="A176" s="11">
        <v>44232</v>
      </c>
      <c r="B176" s="12" t="s">
        <v>29</v>
      </c>
      <c r="C176" s="9">
        <v>-1443.06</v>
      </c>
      <c r="D176" s="13">
        <v>44137</v>
      </c>
      <c r="E176" s="14" t="s">
        <v>103</v>
      </c>
      <c r="F176" s="15" t="s">
        <v>161</v>
      </c>
    </row>
    <row r="177" spans="1:6" ht="14.4" x14ac:dyDescent="0.3">
      <c r="A177" s="11">
        <v>44232</v>
      </c>
      <c r="B177" s="12" t="s">
        <v>73</v>
      </c>
      <c r="C177" s="9">
        <v>-129929</v>
      </c>
      <c r="D177" s="13">
        <v>44151</v>
      </c>
      <c r="E177" s="14" t="s">
        <v>220</v>
      </c>
      <c r="F177" s="15" t="s">
        <v>161</v>
      </c>
    </row>
    <row r="178" spans="1:6" ht="14.4" x14ac:dyDescent="0.3">
      <c r="A178" s="11">
        <v>44232</v>
      </c>
      <c r="B178" s="12" t="s">
        <v>74</v>
      </c>
      <c r="C178" s="9">
        <v>-32500</v>
      </c>
      <c r="D178" s="13">
        <v>44165</v>
      </c>
      <c r="E178" s="14" t="s">
        <v>221</v>
      </c>
      <c r="F178" s="15" t="s">
        <v>161</v>
      </c>
    </row>
    <row r="179" spans="1:6" ht="14.4" x14ac:dyDescent="0.3">
      <c r="A179" s="11">
        <v>44232</v>
      </c>
      <c r="B179" s="12" t="s">
        <v>74</v>
      </c>
      <c r="C179" s="9">
        <v>-16000</v>
      </c>
      <c r="D179" s="13">
        <v>44165</v>
      </c>
      <c r="E179" s="14" t="s">
        <v>221</v>
      </c>
      <c r="F179" s="15" t="s">
        <v>161</v>
      </c>
    </row>
    <row r="180" spans="1:6" ht="14.4" x14ac:dyDescent="0.3">
      <c r="A180" s="11">
        <v>44232</v>
      </c>
      <c r="B180" s="12" t="s">
        <v>74</v>
      </c>
      <c r="C180" s="9">
        <v>-5250</v>
      </c>
      <c r="D180" s="13">
        <v>44165</v>
      </c>
      <c r="E180" s="14" t="s">
        <v>222</v>
      </c>
      <c r="F180" s="15" t="s">
        <v>161</v>
      </c>
    </row>
    <row r="181" spans="1:6" ht="14.4" x14ac:dyDescent="0.3">
      <c r="A181" s="11">
        <v>44232</v>
      </c>
      <c r="B181" s="12" t="s">
        <v>148</v>
      </c>
      <c r="C181" s="9">
        <v>-5267.99</v>
      </c>
      <c r="D181" s="13">
        <v>44196</v>
      </c>
      <c r="E181" s="14" t="s">
        <v>149</v>
      </c>
      <c r="F181" s="15" t="s">
        <v>161</v>
      </c>
    </row>
    <row r="182" spans="1:6" ht="14.4" x14ac:dyDescent="0.3">
      <c r="A182" s="11">
        <v>44232</v>
      </c>
      <c r="B182" s="12" t="s">
        <v>124</v>
      </c>
      <c r="C182" s="9">
        <v>-8346.8000000000011</v>
      </c>
      <c r="D182" s="13">
        <v>44165</v>
      </c>
      <c r="E182" s="14" t="s">
        <v>223</v>
      </c>
      <c r="F182" s="15" t="s">
        <v>161</v>
      </c>
    </row>
    <row r="183" spans="1:6" ht="14.4" x14ac:dyDescent="0.3">
      <c r="A183" s="11">
        <v>44232</v>
      </c>
      <c r="B183" s="12" t="s">
        <v>10</v>
      </c>
      <c r="C183" s="9">
        <v>-242.68</v>
      </c>
      <c r="D183" s="13">
        <v>44146</v>
      </c>
      <c r="E183" s="14" t="s">
        <v>75</v>
      </c>
      <c r="F183" s="15" t="s">
        <v>8</v>
      </c>
    </row>
    <row r="184" spans="1:6" ht="14.4" x14ac:dyDescent="0.3">
      <c r="A184" s="11">
        <v>44232</v>
      </c>
      <c r="B184" s="12" t="s">
        <v>10</v>
      </c>
      <c r="C184" s="9">
        <v>14.31</v>
      </c>
      <c r="D184" s="13">
        <v>44160</v>
      </c>
      <c r="E184" s="14" t="s">
        <v>7</v>
      </c>
      <c r="F184" s="15" t="s">
        <v>8</v>
      </c>
    </row>
    <row r="185" spans="1:6" ht="14.4" x14ac:dyDescent="0.3">
      <c r="A185" s="11">
        <v>44232</v>
      </c>
      <c r="B185" s="12" t="s">
        <v>10</v>
      </c>
      <c r="C185" s="9">
        <v>14.79</v>
      </c>
      <c r="D185" s="13">
        <v>44160</v>
      </c>
      <c r="E185" s="14" t="s">
        <v>7</v>
      </c>
      <c r="F185" s="15" t="s">
        <v>8</v>
      </c>
    </row>
    <row r="186" spans="1:6" ht="14.4" x14ac:dyDescent="0.3">
      <c r="A186" s="11">
        <v>44232</v>
      </c>
      <c r="B186" s="12" t="s">
        <v>10</v>
      </c>
      <c r="C186" s="9">
        <v>14.79</v>
      </c>
      <c r="D186" s="13">
        <v>44160</v>
      </c>
      <c r="E186" s="14" t="s">
        <v>7</v>
      </c>
      <c r="F186" s="15" t="s">
        <v>8</v>
      </c>
    </row>
    <row r="187" spans="1:6" ht="14.4" x14ac:dyDescent="0.3">
      <c r="A187" s="11">
        <v>44232</v>
      </c>
      <c r="B187" s="12" t="s">
        <v>10</v>
      </c>
      <c r="C187" s="9">
        <v>14.79</v>
      </c>
      <c r="D187" s="13">
        <v>44160</v>
      </c>
      <c r="E187" s="14" t="s">
        <v>7</v>
      </c>
      <c r="F187" s="15" t="s">
        <v>8</v>
      </c>
    </row>
    <row r="188" spans="1:6" ht="14.4" x14ac:dyDescent="0.3">
      <c r="A188" s="11">
        <v>44232</v>
      </c>
      <c r="B188" s="12" t="s">
        <v>10</v>
      </c>
      <c r="C188" s="9">
        <v>14.31</v>
      </c>
      <c r="D188" s="13">
        <v>44160</v>
      </c>
      <c r="E188" s="14" t="s">
        <v>7</v>
      </c>
      <c r="F188" s="15" t="s">
        <v>8</v>
      </c>
    </row>
    <row r="189" spans="1:6" ht="14.4" x14ac:dyDescent="0.3">
      <c r="A189" s="11">
        <v>44232</v>
      </c>
      <c r="B189" s="12" t="s">
        <v>10</v>
      </c>
      <c r="C189" s="9">
        <v>14.31</v>
      </c>
      <c r="D189" s="13">
        <v>44160</v>
      </c>
      <c r="E189" s="14" t="s">
        <v>7</v>
      </c>
      <c r="F189" s="15" t="s">
        <v>8</v>
      </c>
    </row>
    <row r="190" spans="1:6" ht="14.4" x14ac:dyDescent="0.3">
      <c r="A190" s="11">
        <v>44232</v>
      </c>
      <c r="B190" s="12" t="s">
        <v>10</v>
      </c>
      <c r="C190" s="9">
        <v>14.79</v>
      </c>
      <c r="D190" s="13">
        <v>44160</v>
      </c>
      <c r="E190" s="14" t="s">
        <v>7</v>
      </c>
      <c r="F190" s="15" t="s">
        <v>8</v>
      </c>
    </row>
    <row r="191" spans="1:6" ht="14.4" x14ac:dyDescent="0.3">
      <c r="A191" s="11">
        <v>44232</v>
      </c>
      <c r="B191" s="12" t="s">
        <v>10</v>
      </c>
      <c r="C191" s="9">
        <v>14.79</v>
      </c>
      <c r="D191" s="13">
        <v>44160</v>
      </c>
      <c r="E191" s="14" t="s">
        <v>7</v>
      </c>
      <c r="F191" s="15" t="s">
        <v>8</v>
      </c>
    </row>
    <row r="192" spans="1:6" ht="14.4" x14ac:dyDescent="0.3">
      <c r="A192" s="11">
        <v>44232</v>
      </c>
      <c r="B192" s="12" t="s">
        <v>10</v>
      </c>
      <c r="C192" s="9">
        <v>14.31</v>
      </c>
      <c r="D192" s="13">
        <v>44160</v>
      </c>
      <c r="E192" s="14" t="s">
        <v>7</v>
      </c>
      <c r="F192" s="15" t="s">
        <v>8</v>
      </c>
    </row>
    <row r="193" spans="1:6" ht="14.4" x14ac:dyDescent="0.3">
      <c r="A193" s="11">
        <v>44232</v>
      </c>
      <c r="B193" s="12" t="s">
        <v>10</v>
      </c>
      <c r="C193" s="9">
        <v>14.79</v>
      </c>
      <c r="D193" s="13">
        <v>44160</v>
      </c>
      <c r="E193" s="14" t="s">
        <v>7</v>
      </c>
      <c r="F193" s="15" t="s">
        <v>8</v>
      </c>
    </row>
    <row r="194" spans="1:6" ht="14.4" x14ac:dyDescent="0.3">
      <c r="A194" s="11">
        <v>44232</v>
      </c>
      <c r="B194" s="12" t="s">
        <v>10</v>
      </c>
      <c r="C194" s="9">
        <v>13.35</v>
      </c>
      <c r="D194" s="13">
        <v>44160</v>
      </c>
      <c r="E194" s="14" t="s">
        <v>7</v>
      </c>
      <c r="F194" s="15" t="s">
        <v>8</v>
      </c>
    </row>
    <row r="195" spans="1:6" ht="14.4" x14ac:dyDescent="0.3">
      <c r="A195" s="11">
        <v>44232</v>
      </c>
      <c r="B195" s="12" t="s">
        <v>10</v>
      </c>
      <c r="C195" s="9">
        <v>14.79</v>
      </c>
      <c r="D195" s="13">
        <v>44160</v>
      </c>
      <c r="E195" s="14" t="s">
        <v>7</v>
      </c>
      <c r="F195" s="15" t="s">
        <v>8</v>
      </c>
    </row>
    <row r="196" spans="1:6" ht="14.4" x14ac:dyDescent="0.3">
      <c r="A196" s="11">
        <v>44232</v>
      </c>
      <c r="B196" s="12" t="s">
        <v>10</v>
      </c>
      <c r="C196" s="9">
        <v>-20726.13</v>
      </c>
      <c r="D196" s="13">
        <v>44159</v>
      </c>
      <c r="E196" s="14" t="s">
        <v>144</v>
      </c>
      <c r="F196" s="15" t="s">
        <v>8</v>
      </c>
    </row>
    <row r="197" spans="1:6" ht="14.4" x14ac:dyDescent="0.3">
      <c r="A197" s="11">
        <v>44232</v>
      </c>
      <c r="B197" s="12" t="s">
        <v>10</v>
      </c>
      <c r="C197" s="9">
        <v>-1191.4000000000001</v>
      </c>
      <c r="D197" s="13">
        <v>44159</v>
      </c>
      <c r="E197" s="14" t="s">
        <v>224</v>
      </c>
      <c r="F197" s="15" t="s">
        <v>8</v>
      </c>
    </row>
    <row r="198" spans="1:6" ht="14.4" x14ac:dyDescent="0.3">
      <c r="A198" s="11">
        <v>44232</v>
      </c>
      <c r="B198" s="12" t="s">
        <v>10</v>
      </c>
      <c r="C198" s="9">
        <v>-7835.5300000000007</v>
      </c>
      <c r="D198" s="13">
        <v>44159</v>
      </c>
      <c r="E198" s="14" t="s">
        <v>145</v>
      </c>
      <c r="F198" s="15" t="s">
        <v>8</v>
      </c>
    </row>
    <row r="199" spans="1:6" ht="14.4" x14ac:dyDescent="0.3">
      <c r="A199" s="11">
        <v>44232</v>
      </c>
      <c r="B199" s="12" t="s">
        <v>10</v>
      </c>
      <c r="C199" s="9">
        <v>-1128.48</v>
      </c>
      <c r="D199" s="13">
        <v>44159</v>
      </c>
      <c r="E199" s="14" t="s">
        <v>142</v>
      </c>
      <c r="F199" s="15" t="s">
        <v>8</v>
      </c>
    </row>
    <row r="200" spans="1:6" ht="14.4" x14ac:dyDescent="0.3">
      <c r="A200" s="11">
        <v>44232</v>
      </c>
      <c r="B200" s="12" t="s">
        <v>10</v>
      </c>
      <c r="C200" s="9">
        <v>-1362.24</v>
      </c>
      <c r="D200" s="13">
        <v>44186</v>
      </c>
      <c r="E200" s="14" t="s">
        <v>76</v>
      </c>
      <c r="F200" s="15" t="s">
        <v>8</v>
      </c>
    </row>
    <row r="201" spans="1:6" ht="14.4" x14ac:dyDescent="0.3">
      <c r="A201" s="11">
        <v>44232</v>
      </c>
      <c r="B201" s="12" t="s">
        <v>10</v>
      </c>
      <c r="C201" s="9">
        <v>-3662.88</v>
      </c>
      <c r="D201" s="13">
        <v>44186</v>
      </c>
      <c r="E201" s="14" t="s">
        <v>76</v>
      </c>
      <c r="F201" s="15" t="s">
        <v>8</v>
      </c>
    </row>
    <row r="202" spans="1:6" ht="14.4" x14ac:dyDescent="0.3">
      <c r="A202" s="11">
        <v>44232</v>
      </c>
      <c r="B202" s="12" t="s">
        <v>10</v>
      </c>
      <c r="C202" s="9">
        <v>-2425.92</v>
      </c>
      <c r="D202" s="13">
        <v>44186</v>
      </c>
      <c r="E202" s="14" t="s">
        <v>76</v>
      </c>
      <c r="F202" s="15" t="s">
        <v>8</v>
      </c>
    </row>
    <row r="203" spans="1:6" ht="14.4" x14ac:dyDescent="0.3">
      <c r="A203" s="11">
        <v>44232</v>
      </c>
      <c r="B203" s="12" t="s">
        <v>225</v>
      </c>
      <c r="C203" s="9">
        <v>-166.63</v>
      </c>
      <c r="D203" s="13">
        <v>44212</v>
      </c>
      <c r="E203" s="14" t="s">
        <v>7</v>
      </c>
      <c r="F203" s="15" t="s">
        <v>13</v>
      </c>
    </row>
    <row r="204" spans="1:6" ht="14.4" x14ac:dyDescent="0.3">
      <c r="A204" s="11">
        <v>44232</v>
      </c>
      <c r="B204" s="12" t="s">
        <v>19</v>
      </c>
      <c r="C204" s="9">
        <v>-57.14</v>
      </c>
      <c r="D204" s="13">
        <v>44212</v>
      </c>
      <c r="E204" s="14" t="s">
        <v>7</v>
      </c>
      <c r="F204" s="15" t="s">
        <v>8</v>
      </c>
    </row>
    <row r="205" spans="1:6" ht="14.4" x14ac:dyDescent="0.3">
      <c r="A205" s="11">
        <v>44232</v>
      </c>
      <c r="B205" s="12" t="s">
        <v>77</v>
      </c>
      <c r="C205" s="9">
        <v>-326.14999999999998</v>
      </c>
      <c r="D205" s="13">
        <v>44175</v>
      </c>
      <c r="E205" s="14" t="s">
        <v>105</v>
      </c>
      <c r="F205" s="15" t="s">
        <v>158</v>
      </c>
    </row>
    <row r="206" spans="1:6" ht="14.4" x14ac:dyDescent="0.3">
      <c r="A206" s="11">
        <v>44232</v>
      </c>
      <c r="B206" s="12" t="s">
        <v>82</v>
      </c>
      <c r="C206" s="9">
        <v>-25071.5</v>
      </c>
      <c r="D206" s="13">
        <v>44165</v>
      </c>
      <c r="E206" s="14" t="s">
        <v>83</v>
      </c>
      <c r="F206" s="15" t="s">
        <v>161</v>
      </c>
    </row>
    <row r="207" spans="1:6" ht="14.4" x14ac:dyDescent="0.3">
      <c r="A207" s="11">
        <v>44232</v>
      </c>
      <c r="B207" s="12" t="s">
        <v>82</v>
      </c>
      <c r="C207" s="9">
        <v>-8357.14</v>
      </c>
      <c r="D207" s="13">
        <v>44195</v>
      </c>
      <c r="E207" s="14" t="s">
        <v>83</v>
      </c>
      <c r="F207" s="15" t="s">
        <v>161</v>
      </c>
    </row>
    <row r="208" spans="1:6" ht="14.4" x14ac:dyDescent="0.3">
      <c r="A208" s="11">
        <v>44232</v>
      </c>
      <c r="B208" s="12" t="s">
        <v>226</v>
      </c>
      <c r="C208" s="9">
        <v>-550</v>
      </c>
      <c r="D208" s="13"/>
      <c r="E208" s="14" t="s">
        <v>7</v>
      </c>
      <c r="F208" s="15" t="s">
        <v>90</v>
      </c>
    </row>
    <row r="209" spans="1:6" ht="14.4" x14ac:dyDescent="0.3">
      <c r="A209" s="11">
        <v>44232</v>
      </c>
      <c r="B209" s="12" t="s">
        <v>162</v>
      </c>
      <c r="C209" s="9">
        <v>-370</v>
      </c>
      <c r="D209" s="13"/>
      <c r="E209" s="14" t="s">
        <v>7</v>
      </c>
      <c r="F209" s="15" t="s">
        <v>89</v>
      </c>
    </row>
    <row r="210" spans="1:6" ht="14.4" x14ac:dyDescent="0.3">
      <c r="A210" s="11">
        <v>44232</v>
      </c>
      <c r="B210" s="12" t="s">
        <v>163</v>
      </c>
      <c r="C210" s="9">
        <v>-423.86</v>
      </c>
      <c r="D210" s="13"/>
      <c r="E210" s="14" t="s">
        <v>7</v>
      </c>
      <c r="F210" s="15" t="s">
        <v>164</v>
      </c>
    </row>
    <row r="211" spans="1:6" ht="14.4" x14ac:dyDescent="0.3">
      <c r="A211" s="11">
        <v>44236</v>
      </c>
      <c r="B211" s="12" t="s">
        <v>30</v>
      </c>
      <c r="C211" s="9">
        <v>-40481.399999999994</v>
      </c>
      <c r="D211" s="13">
        <v>44200</v>
      </c>
      <c r="E211" s="14" t="s">
        <v>7</v>
      </c>
      <c r="F211" s="15" t="s">
        <v>164</v>
      </c>
    </row>
    <row r="212" spans="1:6" ht="14.4" x14ac:dyDescent="0.3">
      <c r="A212" s="11">
        <v>44236</v>
      </c>
      <c r="B212" s="12" t="s">
        <v>227</v>
      </c>
      <c r="C212" s="9">
        <v>-500</v>
      </c>
      <c r="D212" s="13"/>
      <c r="E212" s="14" t="s">
        <v>7</v>
      </c>
      <c r="F212" s="15" t="s">
        <v>89</v>
      </c>
    </row>
    <row r="213" spans="1:6" ht="14.4" x14ac:dyDescent="0.3">
      <c r="A213" s="11">
        <v>44236</v>
      </c>
      <c r="B213" s="12" t="s">
        <v>162</v>
      </c>
      <c r="C213" s="9">
        <v>-256253.79</v>
      </c>
      <c r="D213" s="13"/>
      <c r="E213" s="14" t="s">
        <v>7</v>
      </c>
      <c r="F213" s="15" t="s">
        <v>89</v>
      </c>
    </row>
    <row r="214" spans="1:6" ht="14.4" x14ac:dyDescent="0.3">
      <c r="A214" s="11">
        <v>44243</v>
      </c>
      <c r="B214" s="12" t="s">
        <v>118</v>
      </c>
      <c r="C214" s="9">
        <v>-3654</v>
      </c>
      <c r="D214" s="13"/>
      <c r="E214" s="14" t="s">
        <v>7</v>
      </c>
      <c r="F214" s="15" t="s">
        <v>89</v>
      </c>
    </row>
    <row r="215" spans="1:6" ht="14.4" x14ac:dyDescent="0.3">
      <c r="A215" s="11">
        <v>44243</v>
      </c>
      <c r="B215" s="12" t="s">
        <v>11</v>
      </c>
      <c r="C215" s="9">
        <v>-95</v>
      </c>
      <c r="D215" s="13"/>
      <c r="E215" s="14" t="s">
        <v>7</v>
      </c>
      <c r="F215" s="15" t="s">
        <v>13</v>
      </c>
    </row>
    <row r="216" spans="1:6" ht="14.4" x14ac:dyDescent="0.3">
      <c r="A216" s="11">
        <v>44243</v>
      </c>
      <c r="B216" s="12" t="s">
        <v>228</v>
      </c>
      <c r="C216" s="9">
        <v>-4944.8999999999996</v>
      </c>
      <c r="D216" s="13"/>
      <c r="E216" s="14" t="s">
        <v>7</v>
      </c>
      <c r="F216" s="15" t="s">
        <v>89</v>
      </c>
    </row>
    <row r="217" spans="1:6" ht="14.4" x14ac:dyDescent="0.3">
      <c r="A217" s="11">
        <v>44243</v>
      </c>
      <c r="B217" s="12" t="s">
        <v>229</v>
      </c>
      <c r="C217" s="9">
        <v>-176764.53</v>
      </c>
      <c r="D217" s="13"/>
      <c r="E217" s="14" t="s">
        <v>7</v>
      </c>
      <c r="F217" s="15" t="s">
        <v>89</v>
      </c>
    </row>
    <row r="218" spans="1:6" ht="14.4" x14ac:dyDescent="0.3">
      <c r="A218" s="11">
        <v>44243</v>
      </c>
      <c r="B218" s="12" t="s">
        <v>230</v>
      </c>
      <c r="C218" s="9">
        <v>-132995.17000000001</v>
      </c>
      <c r="D218" s="13"/>
      <c r="E218" s="14" t="s">
        <v>7</v>
      </c>
      <c r="F218" s="15" t="s">
        <v>172</v>
      </c>
    </row>
    <row r="219" spans="1:6" ht="14.4" x14ac:dyDescent="0.3">
      <c r="A219" s="11">
        <v>44245</v>
      </c>
      <c r="B219" s="12" t="s">
        <v>31</v>
      </c>
      <c r="C219" s="9">
        <v>-18.93</v>
      </c>
      <c r="D219" s="13">
        <v>44244</v>
      </c>
      <c r="E219" s="14" t="s">
        <v>7</v>
      </c>
      <c r="F219" s="15" t="s">
        <v>161</v>
      </c>
    </row>
    <row r="220" spans="1:6" ht="14.4" x14ac:dyDescent="0.3">
      <c r="A220" s="11">
        <v>44246</v>
      </c>
      <c r="B220" s="12" t="s">
        <v>10</v>
      </c>
      <c r="C220" s="9">
        <v>117.46000000000001</v>
      </c>
      <c r="D220" s="13">
        <v>44177</v>
      </c>
      <c r="E220" s="14" t="s">
        <v>85</v>
      </c>
      <c r="F220" s="15" t="s">
        <v>8</v>
      </c>
    </row>
    <row r="221" spans="1:6" ht="14.4" x14ac:dyDescent="0.3">
      <c r="A221" s="11">
        <v>44246</v>
      </c>
      <c r="B221" s="12" t="s">
        <v>10</v>
      </c>
      <c r="C221" s="9">
        <v>-141.10000000000002</v>
      </c>
      <c r="D221" s="13">
        <v>44177</v>
      </c>
      <c r="E221" s="14" t="s">
        <v>85</v>
      </c>
      <c r="F221" s="15" t="s">
        <v>8</v>
      </c>
    </row>
    <row r="222" spans="1:6" ht="14.4" x14ac:dyDescent="0.3">
      <c r="A222" s="11">
        <v>44246</v>
      </c>
      <c r="B222" s="12" t="s">
        <v>10</v>
      </c>
      <c r="C222" s="9">
        <v>-117.46000000000001</v>
      </c>
      <c r="D222" s="13">
        <v>44177</v>
      </c>
      <c r="E222" s="14" t="s">
        <v>85</v>
      </c>
      <c r="F222" s="15" t="s">
        <v>8</v>
      </c>
    </row>
    <row r="223" spans="1:6" ht="14.4" x14ac:dyDescent="0.3">
      <c r="A223" s="11">
        <v>44246</v>
      </c>
      <c r="B223" s="12" t="s">
        <v>10</v>
      </c>
      <c r="C223" s="9">
        <v>-157.06</v>
      </c>
      <c r="D223" s="13">
        <v>44177</v>
      </c>
      <c r="E223" s="14" t="s">
        <v>116</v>
      </c>
      <c r="F223" s="15" t="s">
        <v>8</v>
      </c>
    </row>
    <row r="224" spans="1:6" ht="14.4" x14ac:dyDescent="0.3">
      <c r="A224" s="11">
        <v>44246</v>
      </c>
      <c r="B224" s="12" t="s">
        <v>10</v>
      </c>
      <c r="C224" s="9">
        <v>-1410.54</v>
      </c>
      <c r="D224" s="13">
        <v>44177</v>
      </c>
      <c r="E224" s="14" t="s">
        <v>84</v>
      </c>
      <c r="F224" s="15" t="s">
        <v>8</v>
      </c>
    </row>
    <row r="225" spans="1:6" ht="14.4" x14ac:dyDescent="0.3">
      <c r="A225" s="11">
        <v>44251</v>
      </c>
      <c r="B225" s="12" t="s">
        <v>42</v>
      </c>
      <c r="C225" s="9">
        <v>-80849.53</v>
      </c>
      <c r="D225" s="13">
        <v>44196</v>
      </c>
      <c r="E225" s="14" t="s">
        <v>43</v>
      </c>
      <c r="F225" s="15" t="s">
        <v>18</v>
      </c>
    </row>
    <row r="226" spans="1:6" ht="14.4" x14ac:dyDescent="0.3">
      <c r="A226" s="11">
        <v>44251</v>
      </c>
      <c r="B226" s="12" t="s">
        <v>42</v>
      </c>
      <c r="C226" s="9">
        <v>-963.65</v>
      </c>
      <c r="D226" s="13">
        <v>44211</v>
      </c>
      <c r="E226" s="14" t="s">
        <v>43</v>
      </c>
      <c r="F226" s="15" t="s">
        <v>18</v>
      </c>
    </row>
    <row r="227" spans="1:6" ht="14.4" x14ac:dyDescent="0.3">
      <c r="A227" s="11">
        <v>44251</v>
      </c>
      <c r="B227" s="12" t="s">
        <v>10</v>
      </c>
      <c r="C227" s="9">
        <v>-671.27</v>
      </c>
      <c r="D227" s="13">
        <v>44155</v>
      </c>
      <c r="E227" s="14" t="s">
        <v>7</v>
      </c>
      <c r="F227" s="15" t="s">
        <v>8</v>
      </c>
    </row>
    <row r="228" spans="1:6" ht="14.4" x14ac:dyDescent="0.3">
      <c r="A228" s="11">
        <v>44251</v>
      </c>
      <c r="B228" s="12" t="s">
        <v>10</v>
      </c>
      <c r="C228" s="9">
        <v>-841.73</v>
      </c>
      <c r="D228" s="13">
        <v>44177</v>
      </c>
      <c r="E228" s="14" t="s">
        <v>7</v>
      </c>
      <c r="F228" s="15" t="s">
        <v>8</v>
      </c>
    </row>
    <row r="229" spans="1:6" ht="14.4" x14ac:dyDescent="0.3">
      <c r="A229" s="11">
        <v>44251</v>
      </c>
      <c r="B229" s="12" t="s">
        <v>10</v>
      </c>
      <c r="C229" s="9">
        <v>-1578.66</v>
      </c>
      <c r="D229" s="13">
        <v>44177</v>
      </c>
      <c r="E229" s="14" t="s">
        <v>87</v>
      </c>
      <c r="F229" s="15" t="s">
        <v>8</v>
      </c>
    </row>
    <row r="230" spans="1:6" ht="14.4" x14ac:dyDescent="0.3">
      <c r="A230" s="11">
        <v>44251</v>
      </c>
      <c r="B230" s="12" t="s">
        <v>10</v>
      </c>
      <c r="C230" s="9">
        <v>-123.89999999999999</v>
      </c>
      <c r="D230" s="13">
        <v>44177</v>
      </c>
      <c r="E230" s="14" t="s">
        <v>7</v>
      </c>
      <c r="F230" s="15" t="s">
        <v>8</v>
      </c>
    </row>
    <row r="231" spans="1:6" ht="14.4" x14ac:dyDescent="0.3">
      <c r="A231" s="11">
        <v>44251</v>
      </c>
      <c r="B231" s="12" t="s">
        <v>10</v>
      </c>
      <c r="C231" s="9">
        <v>-7079.84</v>
      </c>
      <c r="D231" s="13">
        <v>44177</v>
      </c>
      <c r="E231" s="14" t="s">
        <v>95</v>
      </c>
      <c r="F231" s="15" t="s">
        <v>8</v>
      </c>
    </row>
    <row r="232" spans="1:6" ht="14.4" x14ac:dyDescent="0.3">
      <c r="A232" s="11">
        <v>44251</v>
      </c>
      <c r="B232" s="12" t="s">
        <v>10</v>
      </c>
      <c r="C232" s="9">
        <v>-83.9</v>
      </c>
      <c r="D232" s="13">
        <v>44177</v>
      </c>
      <c r="E232" s="14" t="s">
        <v>87</v>
      </c>
      <c r="F232" s="15" t="s">
        <v>8</v>
      </c>
    </row>
    <row r="233" spans="1:6" ht="14.4" x14ac:dyDescent="0.3">
      <c r="A233" s="11">
        <v>44251</v>
      </c>
      <c r="B233" s="12" t="s">
        <v>10</v>
      </c>
      <c r="C233" s="9">
        <v>-1240.43</v>
      </c>
      <c r="D233" s="13">
        <v>44177</v>
      </c>
      <c r="E233" s="14" t="s">
        <v>94</v>
      </c>
      <c r="F233" s="15" t="s">
        <v>8</v>
      </c>
    </row>
    <row r="234" spans="1:6" ht="14.4" x14ac:dyDescent="0.3">
      <c r="A234" s="11">
        <v>44251</v>
      </c>
      <c r="B234" s="12" t="s">
        <v>10</v>
      </c>
      <c r="C234" s="9">
        <v>-54.129999999999995</v>
      </c>
      <c r="D234" s="13">
        <v>44177</v>
      </c>
      <c r="E234" s="14" t="s">
        <v>87</v>
      </c>
      <c r="F234" s="15" t="s">
        <v>8</v>
      </c>
    </row>
    <row r="235" spans="1:6" ht="14.4" x14ac:dyDescent="0.3">
      <c r="A235" s="11">
        <v>44251</v>
      </c>
      <c r="B235" s="12" t="s">
        <v>10</v>
      </c>
      <c r="C235" s="9">
        <f>-53.9-2.5</f>
        <v>-56.4</v>
      </c>
      <c r="D235" s="13">
        <v>44177</v>
      </c>
      <c r="E235" s="14" t="s">
        <v>86</v>
      </c>
      <c r="F235" s="15" t="s">
        <v>8</v>
      </c>
    </row>
    <row r="236" spans="1:6" ht="14.4" x14ac:dyDescent="0.3">
      <c r="A236" s="11">
        <v>44251</v>
      </c>
      <c r="B236" s="12" t="s">
        <v>10</v>
      </c>
      <c r="C236" s="9">
        <v>-343.76</v>
      </c>
      <c r="D236" s="13">
        <v>44186</v>
      </c>
      <c r="E236" s="14" t="s">
        <v>7</v>
      </c>
      <c r="F236" s="15" t="s">
        <v>8</v>
      </c>
    </row>
    <row r="237" spans="1:6" ht="14.4" x14ac:dyDescent="0.3">
      <c r="A237" s="11">
        <v>44252</v>
      </c>
      <c r="B237" s="12" t="s">
        <v>21</v>
      </c>
      <c r="C237" s="9">
        <v>-15</v>
      </c>
      <c r="D237" s="13">
        <v>44286</v>
      </c>
      <c r="E237" s="14" t="s">
        <v>166</v>
      </c>
      <c r="F237" s="15" t="s">
        <v>13</v>
      </c>
    </row>
    <row r="238" spans="1:6" ht="14.4" x14ac:dyDescent="0.3">
      <c r="A238" s="11">
        <v>44252</v>
      </c>
      <c r="B238" s="12" t="s">
        <v>15</v>
      </c>
      <c r="C238" s="9">
        <v>-32.270000000000003</v>
      </c>
      <c r="D238" s="13">
        <v>44237</v>
      </c>
      <c r="E238" s="14" t="s">
        <v>7</v>
      </c>
      <c r="F238" s="15" t="s">
        <v>8</v>
      </c>
    </row>
    <row r="239" spans="1:6" ht="14.4" x14ac:dyDescent="0.3">
      <c r="A239" s="11">
        <v>44253</v>
      </c>
      <c r="B239" s="12" t="s">
        <v>47</v>
      </c>
      <c r="C239" s="9">
        <v>-130</v>
      </c>
      <c r="D239" s="13">
        <v>44188</v>
      </c>
      <c r="E239" s="14" t="s">
        <v>7</v>
      </c>
      <c r="F239" s="15" t="s">
        <v>164</v>
      </c>
    </row>
    <row r="240" spans="1:6" ht="14.4" x14ac:dyDescent="0.3">
      <c r="A240" s="11">
        <v>44253</v>
      </c>
      <c r="B240" s="12" t="s">
        <v>48</v>
      </c>
      <c r="C240" s="9">
        <v>-8892.75</v>
      </c>
      <c r="D240" s="13">
        <v>44203</v>
      </c>
      <c r="E240" s="14" t="s">
        <v>231</v>
      </c>
      <c r="F240" s="15" t="s">
        <v>38</v>
      </c>
    </row>
    <row r="241" spans="1:6" ht="14.4" x14ac:dyDescent="0.3">
      <c r="A241" s="11">
        <v>44253</v>
      </c>
      <c r="B241" s="12" t="s">
        <v>178</v>
      </c>
      <c r="C241" s="9">
        <v>-3000</v>
      </c>
      <c r="D241" s="13">
        <v>44218</v>
      </c>
      <c r="E241" s="14" t="s">
        <v>7</v>
      </c>
      <c r="F241" s="15" t="s">
        <v>13</v>
      </c>
    </row>
    <row r="242" spans="1:6" ht="14.4" x14ac:dyDescent="0.3">
      <c r="A242" s="11">
        <v>44253</v>
      </c>
      <c r="B242" s="12" t="s">
        <v>49</v>
      </c>
      <c r="C242" s="9">
        <v>-240</v>
      </c>
      <c r="D242" s="13">
        <v>44207</v>
      </c>
      <c r="E242" s="14" t="s">
        <v>192</v>
      </c>
      <c r="F242" s="15" t="s">
        <v>8</v>
      </c>
    </row>
    <row r="243" spans="1:6" ht="14.4" x14ac:dyDescent="0.3">
      <c r="A243" s="11">
        <v>44253</v>
      </c>
      <c r="B243" s="12" t="s">
        <v>88</v>
      </c>
      <c r="C243" s="9">
        <v>-6400</v>
      </c>
      <c r="D243" s="13">
        <v>44196</v>
      </c>
      <c r="E243" s="14" t="s">
        <v>111</v>
      </c>
      <c r="F243" s="15" t="s">
        <v>161</v>
      </c>
    </row>
    <row r="244" spans="1:6" ht="14.4" x14ac:dyDescent="0.3">
      <c r="A244" s="11">
        <v>44253</v>
      </c>
      <c r="B244" s="12" t="s">
        <v>88</v>
      </c>
      <c r="C244" s="9">
        <v>-4500</v>
      </c>
      <c r="D244" s="13">
        <v>44193</v>
      </c>
      <c r="E244" s="14" t="s">
        <v>232</v>
      </c>
      <c r="F244" s="15" t="s">
        <v>161</v>
      </c>
    </row>
    <row r="245" spans="1:6" ht="14.4" x14ac:dyDescent="0.3">
      <c r="A245" s="11">
        <v>44253</v>
      </c>
      <c r="B245" s="12" t="s">
        <v>125</v>
      </c>
      <c r="C245" s="9">
        <v>-5183</v>
      </c>
      <c r="D245" s="13">
        <v>44196</v>
      </c>
      <c r="E245" s="14" t="s">
        <v>233</v>
      </c>
      <c r="F245" s="15" t="s">
        <v>161</v>
      </c>
    </row>
    <row r="246" spans="1:6" ht="14.4" x14ac:dyDescent="0.3">
      <c r="A246" s="11">
        <v>44253</v>
      </c>
      <c r="B246" s="12" t="s">
        <v>52</v>
      </c>
      <c r="C246" s="9">
        <v>-22000</v>
      </c>
      <c r="D246" s="13">
        <v>44196</v>
      </c>
      <c r="E246" s="14" t="s">
        <v>53</v>
      </c>
      <c r="F246" s="15" t="s">
        <v>161</v>
      </c>
    </row>
    <row r="247" spans="1:6" ht="14.4" x14ac:dyDescent="0.3">
      <c r="A247" s="11">
        <v>44253</v>
      </c>
      <c r="B247" s="12" t="s">
        <v>54</v>
      </c>
      <c r="C247" s="9">
        <v>-800</v>
      </c>
      <c r="D247" s="13">
        <v>44195</v>
      </c>
      <c r="E247" s="14" t="s">
        <v>131</v>
      </c>
      <c r="F247" s="15" t="s">
        <v>161</v>
      </c>
    </row>
    <row r="248" spans="1:6" ht="14.4" x14ac:dyDescent="0.3">
      <c r="A248" s="11">
        <v>44253</v>
      </c>
      <c r="B248" s="12" t="s">
        <v>234</v>
      </c>
      <c r="C248" s="9">
        <v>-2220</v>
      </c>
      <c r="D248" s="13">
        <v>44224</v>
      </c>
      <c r="E248" s="14" t="s">
        <v>235</v>
      </c>
      <c r="F248" s="15" t="s">
        <v>161</v>
      </c>
    </row>
    <row r="249" spans="1:6" ht="14.4" x14ac:dyDescent="0.3">
      <c r="A249" s="11">
        <v>44253</v>
      </c>
      <c r="B249" s="12" t="s">
        <v>32</v>
      </c>
      <c r="C249" s="9">
        <v>-5002</v>
      </c>
      <c r="D249" s="13">
        <v>44187</v>
      </c>
      <c r="E249" s="14" t="s">
        <v>7</v>
      </c>
      <c r="F249" s="15" t="s">
        <v>38</v>
      </c>
    </row>
    <row r="250" spans="1:6" ht="14.4" x14ac:dyDescent="0.3">
      <c r="A250" s="11">
        <v>44253</v>
      </c>
      <c r="B250" s="12" t="s">
        <v>55</v>
      </c>
      <c r="C250" s="9">
        <v>-189</v>
      </c>
      <c r="D250" s="13">
        <v>44196</v>
      </c>
      <c r="E250" s="14" t="s">
        <v>134</v>
      </c>
      <c r="F250" s="15" t="s">
        <v>8</v>
      </c>
    </row>
    <row r="251" spans="1:6" ht="14.4" x14ac:dyDescent="0.3">
      <c r="A251" s="11">
        <v>44253</v>
      </c>
      <c r="B251" s="12" t="s">
        <v>55</v>
      </c>
      <c r="C251" s="9">
        <v>-10796.24</v>
      </c>
      <c r="D251" s="13">
        <v>44196</v>
      </c>
      <c r="E251" s="14" t="s">
        <v>56</v>
      </c>
      <c r="F251" s="15" t="s">
        <v>8</v>
      </c>
    </row>
    <row r="252" spans="1:6" ht="14.4" x14ac:dyDescent="0.3">
      <c r="A252" s="11">
        <v>44253</v>
      </c>
      <c r="B252" s="12" t="s">
        <v>55</v>
      </c>
      <c r="C252" s="9">
        <v>-18.739999999999998</v>
      </c>
      <c r="D252" s="13">
        <v>44196</v>
      </c>
      <c r="E252" s="14" t="s">
        <v>236</v>
      </c>
      <c r="F252" s="15" t="s">
        <v>8</v>
      </c>
    </row>
    <row r="253" spans="1:6" ht="14.4" x14ac:dyDescent="0.3">
      <c r="A253" s="11">
        <v>44253</v>
      </c>
      <c r="B253" s="12" t="s">
        <v>57</v>
      </c>
      <c r="C253" s="9">
        <v>-500</v>
      </c>
      <c r="D253" s="13">
        <v>44180</v>
      </c>
      <c r="E253" s="14" t="s">
        <v>237</v>
      </c>
      <c r="F253" s="15" t="s">
        <v>8</v>
      </c>
    </row>
    <row r="254" spans="1:6" ht="14.4" x14ac:dyDescent="0.3">
      <c r="A254" s="11">
        <v>44253</v>
      </c>
      <c r="B254" s="12" t="s">
        <v>57</v>
      </c>
      <c r="C254" s="9">
        <v>-500</v>
      </c>
      <c r="D254" s="13">
        <v>44180</v>
      </c>
      <c r="E254" s="14" t="s">
        <v>237</v>
      </c>
      <c r="F254" s="15" t="s">
        <v>8</v>
      </c>
    </row>
    <row r="255" spans="1:6" ht="14.4" x14ac:dyDescent="0.3">
      <c r="A255" s="11">
        <v>44253</v>
      </c>
      <c r="B255" s="12" t="s">
        <v>57</v>
      </c>
      <c r="C255" s="9">
        <v>-1000</v>
      </c>
      <c r="D255" s="13">
        <v>44180</v>
      </c>
      <c r="E255" s="14" t="s">
        <v>237</v>
      </c>
      <c r="F255" s="15" t="s">
        <v>8</v>
      </c>
    </row>
    <row r="256" spans="1:6" ht="14.4" x14ac:dyDescent="0.3">
      <c r="A256" s="11">
        <v>44253</v>
      </c>
      <c r="B256" s="12" t="s">
        <v>96</v>
      </c>
      <c r="C256" s="9">
        <v>-18094.41</v>
      </c>
      <c r="D256" s="13">
        <v>44193</v>
      </c>
      <c r="E256" s="14" t="s">
        <v>238</v>
      </c>
      <c r="F256" s="15" t="s">
        <v>161</v>
      </c>
    </row>
    <row r="257" spans="1:6" ht="14.4" x14ac:dyDescent="0.3">
      <c r="A257" s="11">
        <v>44253</v>
      </c>
      <c r="B257" s="12" t="s">
        <v>26</v>
      </c>
      <c r="C257" s="9">
        <v>-897.79</v>
      </c>
      <c r="D257" s="13">
        <v>44169</v>
      </c>
      <c r="E257" s="14" t="s">
        <v>112</v>
      </c>
      <c r="F257" s="15" t="s">
        <v>38</v>
      </c>
    </row>
    <row r="258" spans="1:6" ht="14.4" x14ac:dyDescent="0.3">
      <c r="A258" s="11">
        <v>44253</v>
      </c>
      <c r="B258" s="12" t="s">
        <v>239</v>
      </c>
      <c r="C258" s="9">
        <v>-19900</v>
      </c>
      <c r="D258" s="13">
        <v>44188</v>
      </c>
      <c r="E258" s="14" t="s">
        <v>240</v>
      </c>
      <c r="F258" s="15" t="s">
        <v>161</v>
      </c>
    </row>
    <row r="259" spans="1:6" ht="14.4" x14ac:dyDescent="0.3">
      <c r="A259" s="11">
        <v>44253</v>
      </c>
      <c r="B259" s="12" t="s">
        <v>201</v>
      </c>
      <c r="C259" s="9">
        <v>-553.09999999999991</v>
      </c>
      <c r="D259" s="13">
        <v>44222</v>
      </c>
      <c r="E259" s="14" t="s">
        <v>33</v>
      </c>
      <c r="F259" s="15" t="s">
        <v>13</v>
      </c>
    </row>
    <row r="260" spans="1:6" ht="14.4" x14ac:dyDescent="0.3">
      <c r="A260" s="11">
        <v>44253</v>
      </c>
      <c r="B260" s="12" t="s">
        <v>241</v>
      </c>
      <c r="C260" s="9">
        <f>-1923.84-47.5</f>
        <v>-1971.34</v>
      </c>
      <c r="D260" s="13">
        <v>44189</v>
      </c>
      <c r="E260" s="14" t="s">
        <v>242</v>
      </c>
      <c r="F260" s="15" t="s">
        <v>38</v>
      </c>
    </row>
    <row r="261" spans="1:6" ht="14.4" x14ac:dyDescent="0.3">
      <c r="A261" s="11">
        <v>44253</v>
      </c>
      <c r="B261" s="12" t="s">
        <v>243</v>
      </c>
      <c r="C261" s="9">
        <v>-12500</v>
      </c>
      <c r="D261" s="13">
        <v>44193</v>
      </c>
      <c r="E261" s="14" t="s">
        <v>244</v>
      </c>
      <c r="F261" s="15" t="s">
        <v>161</v>
      </c>
    </row>
    <row r="262" spans="1:6" ht="14.4" x14ac:dyDescent="0.3">
      <c r="A262" s="11">
        <v>44253</v>
      </c>
      <c r="B262" s="12" t="s">
        <v>113</v>
      </c>
      <c r="C262" s="9">
        <v>-443.30000000000007</v>
      </c>
      <c r="D262" s="13">
        <v>44222</v>
      </c>
      <c r="E262" s="14" t="s">
        <v>245</v>
      </c>
      <c r="F262" s="15" t="s">
        <v>164</v>
      </c>
    </row>
    <row r="263" spans="1:6" ht="14.4" x14ac:dyDescent="0.3">
      <c r="A263" s="11">
        <v>44253</v>
      </c>
      <c r="B263" s="12" t="s">
        <v>27</v>
      </c>
      <c r="C263" s="9">
        <v>-360</v>
      </c>
      <c r="D263" s="13">
        <v>44226</v>
      </c>
      <c r="E263" s="14" t="s">
        <v>246</v>
      </c>
      <c r="F263" s="15" t="s">
        <v>158</v>
      </c>
    </row>
    <row r="264" spans="1:6" ht="14.4" x14ac:dyDescent="0.3">
      <c r="A264" s="11">
        <v>44253</v>
      </c>
      <c r="B264" s="12" t="s">
        <v>27</v>
      </c>
      <c r="C264" s="9">
        <v>-1870</v>
      </c>
      <c r="D264" s="13">
        <v>44226</v>
      </c>
      <c r="E264" s="14" t="s">
        <v>60</v>
      </c>
      <c r="F264" s="15" t="s">
        <v>158</v>
      </c>
    </row>
    <row r="265" spans="1:6" ht="14.4" x14ac:dyDescent="0.3">
      <c r="A265" s="11">
        <v>44253</v>
      </c>
      <c r="B265" s="12" t="s">
        <v>247</v>
      </c>
      <c r="C265" s="9">
        <v>-9000</v>
      </c>
      <c r="D265" s="13">
        <v>44182</v>
      </c>
      <c r="E265" s="14" t="s">
        <v>248</v>
      </c>
      <c r="F265" s="15" t="s">
        <v>161</v>
      </c>
    </row>
    <row r="266" spans="1:6" ht="14.4" x14ac:dyDescent="0.3">
      <c r="A266" s="11">
        <v>44253</v>
      </c>
      <c r="B266" s="12" t="s">
        <v>22</v>
      </c>
      <c r="C266" s="9">
        <v>-2593.35</v>
      </c>
      <c r="D266" s="13">
        <v>44169</v>
      </c>
      <c r="E266" s="14" t="s">
        <v>138</v>
      </c>
      <c r="F266" s="15" t="s">
        <v>161</v>
      </c>
    </row>
    <row r="267" spans="1:6" ht="14.4" x14ac:dyDescent="0.3">
      <c r="A267" s="11">
        <v>44253</v>
      </c>
      <c r="B267" s="12" t="s">
        <v>22</v>
      </c>
      <c r="C267" s="9">
        <v>-90</v>
      </c>
      <c r="D267" s="13">
        <v>44169</v>
      </c>
      <c r="E267" s="14" t="s">
        <v>137</v>
      </c>
      <c r="F267" s="15" t="s">
        <v>161</v>
      </c>
    </row>
    <row r="268" spans="1:6" ht="14.4" x14ac:dyDescent="0.3">
      <c r="A268" s="11">
        <v>44253</v>
      </c>
      <c r="B268" s="12" t="s">
        <v>22</v>
      </c>
      <c r="C268" s="9">
        <v>-673.92</v>
      </c>
      <c r="D268" s="13">
        <v>44169</v>
      </c>
      <c r="E268" s="14" t="s">
        <v>67</v>
      </c>
      <c r="F268" s="15" t="s">
        <v>161</v>
      </c>
    </row>
    <row r="269" spans="1:6" ht="14.4" x14ac:dyDescent="0.3">
      <c r="A269" s="11">
        <v>44253</v>
      </c>
      <c r="B269" s="12" t="s">
        <v>22</v>
      </c>
      <c r="C269" s="9">
        <v>-112.44000000000001</v>
      </c>
      <c r="D269" s="13">
        <v>44169</v>
      </c>
      <c r="E269" s="14" t="s">
        <v>68</v>
      </c>
      <c r="F269" s="15" t="s">
        <v>161</v>
      </c>
    </row>
    <row r="270" spans="1:6" ht="14.4" x14ac:dyDescent="0.3">
      <c r="A270" s="11">
        <v>44253</v>
      </c>
      <c r="B270" s="12" t="s">
        <v>22</v>
      </c>
      <c r="C270" s="9">
        <v>-22.82</v>
      </c>
      <c r="D270" s="13">
        <v>44169</v>
      </c>
      <c r="E270" s="14" t="s">
        <v>138</v>
      </c>
      <c r="F270" s="15" t="s">
        <v>161</v>
      </c>
    </row>
    <row r="271" spans="1:6" ht="14.4" x14ac:dyDescent="0.3">
      <c r="A271" s="11">
        <v>44253</v>
      </c>
      <c r="B271" s="12" t="s">
        <v>22</v>
      </c>
      <c r="C271" s="9">
        <v>-150.89999999999998</v>
      </c>
      <c r="D271" s="13">
        <v>44169</v>
      </c>
      <c r="E271" s="14" t="s">
        <v>64</v>
      </c>
      <c r="F271" s="15" t="s">
        <v>161</v>
      </c>
    </row>
    <row r="272" spans="1:6" ht="14.4" x14ac:dyDescent="0.3">
      <c r="A272" s="11">
        <v>44253</v>
      </c>
      <c r="B272" s="12" t="s">
        <v>22</v>
      </c>
      <c r="C272" s="9">
        <v>-47.820000000000007</v>
      </c>
      <c r="D272" s="13">
        <v>44169</v>
      </c>
      <c r="E272" s="14" t="s">
        <v>152</v>
      </c>
      <c r="F272" s="15" t="s">
        <v>161</v>
      </c>
    </row>
    <row r="273" spans="1:6" ht="14.4" x14ac:dyDescent="0.3">
      <c r="A273" s="11">
        <v>44253</v>
      </c>
      <c r="B273" s="12" t="s">
        <v>22</v>
      </c>
      <c r="C273" s="9">
        <v>-166</v>
      </c>
      <c r="D273" s="13">
        <v>44169</v>
      </c>
      <c r="E273" s="14" t="s">
        <v>66</v>
      </c>
      <c r="F273" s="15" t="s">
        <v>161</v>
      </c>
    </row>
    <row r="274" spans="1:6" ht="14.4" x14ac:dyDescent="0.3">
      <c r="A274" s="11">
        <v>44253</v>
      </c>
      <c r="B274" s="12" t="s">
        <v>22</v>
      </c>
      <c r="C274" s="9">
        <v>-22.82</v>
      </c>
      <c r="D274" s="13">
        <v>44169</v>
      </c>
      <c r="E274" s="14" t="s">
        <v>114</v>
      </c>
      <c r="F274" s="15" t="s">
        <v>161</v>
      </c>
    </row>
    <row r="275" spans="1:6" ht="14.4" x14ac:dyDescent="0.3">
      <c r="A275" s="11">
        <v>44253</v>
      </c>
      <c r="B275" s="12" t="s">
        <v>22</v>
      </c>
      <c r="C275" s="9">
        <v>-116.98</v>
      </c>
      <c r="D275" s="13">
        <v>44169</v>
      </c>
      <c r="E275" s="14" t="s">
        <v>136</v>
      </c>
      <c r="F275" s="15" t="s">
        <v>161</v>
      </c>
    </row>
    <row r="276" spans="1:6" ht="14.4" x14ac:dyDescent="0.3">
      <c r="A276" s="11">
        <v>44253</v>
      </c>
      <c r="B276" s="12" t="s">
        <v>22</v>
      </c>
      <c r="C276" s="9">
        <v>-35.9</v>
      </c>
      <c r="D276" s="13">
        <v>44169</v>
      </c>
      <c r="E276" s="14" t="s">
        <v>65</v>
      </c>
      <c r="F276" s="15" t="s">
        <v>161</v>
      </c>
    </row>
    <row r="277" spans="1:6" ht="14.4" x14ac:dyDescent="0.3">
      <c r="A277" s="11">
        <v>44253</v>
      </c>
      <c r="B277" s="12" t="s">
        <v>22</v>
      </c>
      <c r="C277" s="9">
        <v>-390</v>
      </c>
      <c r="D277" s="13">
        <v>44187</v>
      </c>
      <c r="E277" s="14" t="s">
        <v>152</v>
      </c>
      <c r="F277" s="15" t="s">
        <v>161</v>
      </c>
    </row>
    <row r="278" spans="1:6" ht="14.4" x14ac:dyDescent="0.3">
      <c r="A278" s="11">
        <v>44253</v>
      </c>
      <c r="B278" s="12" t="s">
        <v>22</v>
      </c>
      <c r="C278" s="9">
        <v>-390</v>
      </c>
      <c r="D278" s="13">
        <v>44194</v>
      </c>
      <c r="E278" s="14" t="s">
        <v>152</v>
      </c>
      <c r="F278" s="15" t="s">
        <v>161</v>
      </c>
    </row>
    <row r="279" spans="1:6" ht="14.4" x14ac:dyDescent="0.3">
      <c r="A279" s="11">
        <v>44253</v>
      </c>
      <c r="B279" s="12" t="s">
        <v>69</v>
      </c>
      <c r="C279" s="9">
        <v>-3450</v>
      </c>
      <c r="D279" s="13">
        <v>44196</v>
      </c>
      <c r="E279" s="14" t="s">
        <v>139</v>
      </c>
      <c r="F279" s="15" t="s">
        <v>161</v>
      </c>
    </row>
    <row r="280" spans="1:6" ht="14.4" x14ac:dyDescent="0.3">
      <c r="A280" s="11">
        <v>44253</v>
      </c>
      <c r="B280" s="12" t="s">
        <v>102</v>
      </c>
      <c r="C280" s="9">
        <v>-1500</v>
      </c>
      <c r="D280" s="13">
        <v>44196</v>
      </c>
      <c r="E280" s="14" t="s">
        <v>249</v>
      </c>
      <c r="F280" s="15" t="s">
        <v>161</v>
      </c>
    </row>
    <row r="281" spans="1:6" ht="14.4" x14ac:dyDescent="0.3">
      <c r="A281" s="11">
        <v>44253</v>
      </c>
      <c r="B281" s="12" t="s">
        <v>250</v>
      </c>
      <c r="C281" s="9">
        <v>-131305.62</v>
      </c>
      <c r="D281" s="13">
        <v>44194</v>
      </c>
      <c r="E281" s="14" t="s">
        <v>251</v>
      </c>
      <c r="F281" s="15" t="s">
        <v>161</v>
      </c>
    </row>
    <row r="282" spans="1:6" ht="14.4" x14ac:dyDescent="0.3">
      <c r="A282" s="11">
        <v>44253</v>
      </c>
      <c r="B282" s="12" t="s">
        <v>117</v>
      </c>
      <c r="C282" s="9">
        <v>-939.05</v>
      </c>
      <c r="D282" s="13">
        <v>44242</v>
      </c>
      <c r="E282" s="14" t="s">
        <v>7</v>
      </c>
      <c r="F282" s="15" t="s">
        <v>13</v>
      </c>
    </row>
    <row r="283" spans="1:6" ht="14.4" x14ac:dyDescent="0.3">
      <c r="A283" s="11">
        <v>44253</v>
      </c>
      <c r="B283" s="12" t="s">
        <v>127</v>
      </c>
      <c r="C283" s="9">
        <v>-7695</v>
      </c>
      <c r="D283" s="13">
        <v>44196</v>
      </c>
      <c r="E283" s="14" t="s">
        <v>252</v>
      </c>
      <c r="F283" s="15" t="s">
        <v>161</v>
      </c>
    </row>
    <row r="284" spans="1:6" ht="14.4" x14ac:dyDescent="0.3">
      <c r="A284" s="11">
        <v>44253</v>
      </c>
      <c r="B284" s="12" t="s">
        <v>115</v>
      </c>
      <c r="C284" s="9">
        <v>-135</v>
      </c>
      <c r="D284" s="13">
        <v>44196</v>
      </c>
      <c r="E284" s="14" t="s">
        <v>141</v>
      </c>
      <c r="F284" s="15" t="s">
        <v>158</v>
      </c>
    </row>
    <row r="285" spans="1:6" ht="14.4" x14ac:dyDescent="0.3">
      <c r="A285" s="11">
        <v>44253</v>
      </c>
      <c r="B285" s="12" t="s">
        <v>73</v>
      </c>
      <c r="C285" s="9">
        <v>-13975</v>
      </c>
      <c r="D285" s="13">
        <v>44187</v>
      </c>
      <c r="E285" s="14" t="s">
        <v>253</v>
      </c>
      <c r="F285" s="15" t="s">
        <v>161</v>
      </c>
    </row>
    <row r="286" spans="1:6" ht="14.4" x14ac:dyDescent="0.3">
      <c r="A286" s="11">
        <v>44253</v>
      </c>
      <c r="B286" s="12" t="s">
        <v>73</v>
      </c>
      <c r="C286" s="9">
        <v>-5800</v>
      </c>
      <c r="D286" s="13">
        <v>44188</v>
      </c>
      <c r="E286" s="14" t="s">
        <v>254</v>
      </c>
      <c r="F286" s="15" t="s">
        <v>161</v>
      </c>
    </row>
    <row r="287" spans="1:6" ht="14.4" x14ac:dyDescent="0.3">
      <c r="A287" s="11">
        <v>44253</v>
      </c>
      <c r="B287" s="12" t="s">
        <v>128</v>
      </c>
      <c r="C287" s="9">
        <v>-2100</v>
      </c>
      <c r="D287" s="13">
        <v>44195</v>
      </c>
      <c r="E287" s="14" t="s">
        <v>129</v>
      </c>
      <c r="F287" s="15" t="s">
        <v>161</v>
      </c>
    </row>
    <row r="288" spans="1:6" ht="14.4" x14ac:dyDescent="0.3">
      <c r="A288" s="11">
        <v>44253</v>
      </c>
      <c r="B288" s="12" t="s">
        <v>78</v>
      </c>
      <c r="C288" s="9">
        <v>-38137.35</v>
      </c>
      <c r="D288" s="13">
        <v>44195</v>
      </c>
      <c r="E288" s="14" t="s">
        <v>130</v>
      </c>
      <c r="F288" s="15" t="s">
        <v>8</v>
      </c>
    </row>
    <row r="289" spans="1:6" ht="14.4" x14ac:dyDescent="0.3">
      <c r="A289" s="11">
        <v>44253</v>
      </c>
      <c r="B289" s="12" t="s">
        <v>78</v>
      </c>
      <c r="C289" s="9">
        <v>-25692.699999999997</v>
      </c>
      <c r="D289" s="13">
        <v>44169</v>
      </c>
      <c r="E289" s="14" t="s">
        <v>79</v>
      </c>
      <c r="F289" s="15" t="s">
        <v>8</v>
      </c>
    </row>
    <row r="290" spans="1:6" ht="14.4" x14ac:dyDescent="0.3">
      <c r="A290" s="11">
        <v>44253</v>
      </c>
      <c r="B290" s="12" t="s">
        <v>78</v>
      </c>
      <c r="C290" s="9">
        <v>-3215.3900000000003</v>
      </c>
      <c r="D290" s="13">
        <v>44169</v>
      </c>
      <c r="E290" s="14" t="s">
        <v>80</v>
      </c>
      <c r="F290" s="15" t="s">
        <v>8</v>
      </c>
    </row>
    <row r="291" spans="1:6" ht="14.4" x14ac:dyDescent="0.3">
      <c r="A291" s="11">
        <v>44253</v>
      </c>
      <c r="B291" s="12" t="s">
        <v>78</v>
      </c>
      <c r="C291" s="9">
        <v>-80204.960000000006</v>
      </c>
      <c r="D291" s="13">
        <v>44169</v>
      </c>
      <c r="E291" s="14" t="s">
        <v>81</v>
      </c>
      <c r="F291" s="15" t="s">
        <v>8</v>
      </c>
    </row>
    <row r="292" spans="1:6" ht="14.4" x14ac:dyDescent="0.3">
      <c r="A292" s="11">
        <v>44253</v>
      </c>
      <c r="B292" s="12" t="s">
        <v>107</v>
      </c>
      <c r="C292" s="9">
        <v>-1165.75</v>
      </c>
      <c r="D292" s="13"/>
      <c r="E292" s="14" t="s">
        <v>7</v>
      </c>
      <c r="F292" s="15" t="s">
        <v>89</v>
      </c>
    </row>
    <row r="293" spans="1:6" ht="14.4" x14ac:dyDescent="0.3">
      <c r="A293" s="11">
        <v>44253</v>
      </c>
      <c r="B293" s="12" t="s">
        <v>255</v>
      </c>
      <c r="C293" s="9">
        <v>-901.35</v>
      </c>
      <c r="D293" s="13"/>
      <c r="E293" s="14" t="s">
        <v>7</v>
      </c>
      <c r="F293" s="15" t="s">
        <v>13</v>
      </c>
    </row>
    <row r="294" spans="1:6" ht="14.4" x14ac:dyDescent="0.3">
      <c r="A294" s="11">
        <v>44256</v>
      </c>
      <c r="B294" s="12" t="s">
        <v>17</v>
      </c>
      <c r="C294" s="9">
        <v>-20.98</v>
      </c>
      <c r="D294" s="13">
        <v>44214</v>
      </c>
      <c r="E294" s="14" t="s">
        <v>7</v>
      </c>
      <c r="F294" s="15" t="s">
        <v>8</v>
      </c>
    </row>
    <row r="295" spans="1:6" ht="14.4" x14ac:dyDescent="0.3">
      <c r="A295" s="11">
        <v>44256</v>
      </c>
      <c r="B295" s="12" t="s">
        <v>6</v>
      </c>
      <c r="C295" s="9">
        <f>-1363.37</f>
        <v>-1363.37</v>
      </c>
      <c r="D295" s="13">
        <v>44236</v>
      </c>
      <c r="E295" s="14" t="s">
        <v>7</v>
      </c>
      <c r="F295" s="15" t="s">
        <v>8</v>
      </c>
    </row>
    <row r="296" spans="1:6" ht="14.4" x14ac:dyDescent="0.3">
      <c r="A296" s="11">
        <v>44256</v>
      </c>
      <c r="B296" s="12" t="s">
        <v>256</v>
      </c>
      <c r="C296" s="9">
        <v>-1722.13</v>
      </c>
      <c r="D296" s="13"/>
      <c r="E296" s="14" t="s">
        <v>7</v>
      </c>
      <c r="F296" s="15" t="s">
        <v>13</v>
      </c>
    </row>
    <row r="297" spans="1:6" ht="14.4" x14ac:dyDescent="0.3">
      <c r="A297" s="11">
        <v>44256</v>
      </c>
      <c r="B297" s="12" t="s">
        <v>257</v>
      </c>
      <c r="C297" s="9">
        <v>115.02</v>
      </c>
      <c r="D297" s="13"/>
      <c r="E297" s="14" t="s">
        <v>7</v>
      </c>
      <c r="F297" s="15" t="s">
        <v>8</v>
      </c>
    </row>
    <row r="298" spans="1:6" ht="14.4" x14ac:dyDescent="0.3">
      <c r="A298" s="11">
        <v>44257</v>
      </c>
      <c r="B298" s="12" t="s">
        <v>20</v>
      </c>
      <c r="C298" s="9">
        <v>-300</v>
      </c>
      <c r="D298" s="13">
        <v>44196</v>
      </c>
      <c r="E298" s="14" t="s">
        <v>258</v>
      </c>
      <c r="F298" s="15" t="s">
        <v>158</v>
      </c>
    </row>
    <row r="299" spans="1:6" ht="14.4" x14ac:dyDescent="0.3">
      <c r="A299" s="11">
        <v>44257</v>
      </c>
      <c r="B299" s="12" t="s">
        <v>28</v>
      </c>
      <c r="C299" s="9">
        <v>-43.88</v>
      </c>
      <c r="D299" s="13">
        <v>44214</v>
      </c>
      <c r="E299" s="14" t="s">
        <v>45</v>
      </c>
      <c r="F299" s="15" t="s">
        <v>164</v>
      </c>
    </row>
    <row r="300" spans="1:6" ht="14.4" x14ac:dyDescent="0.3">
      <c r="A300" s="11">
        <v>44257</v>
      </c>
      <c r="B300" s="12" t="s">
        <v>28</v>
      </c>
      <c r="C300" s="9">
        <v>-43.88</v>
      </c>
      <c r="D300" s="13">
        <v>44214</v>
      </c>
      <c r="E300" s="14" t="s">
        <v>45</v>
      </c>
      <c r="F300" s="15" t="s">
        <v>164</v>
      </c>
    </row>
    <row r="301" spans="1:6" ht="14.4" x14ac:dyDescent="0.3">
      <c r="A301" s="11">
        <v>44257</v>
      </c>
      <c r="B301" s="12" t="s">
        <v>28</v>
      </c>
      <c r="C301" s="9">
        <v>-43.88</v>
      </c>
      <c r="D301" s="13">
        <v>44214</v>
      </c>
      <c r="E301" s="14" t="s">
        <v>45</v>
      </c>
      <c r="F301" s="15" t="s">
        <v>164</v>
      </c>
    </row>
    <row r="302" spans="1:6" ht="14.4" x14ac:dyDescent="0.3">
      <c r="A302" s="11">
        <v>44257</v>
      </c>
      <c r="B302" s="12" t="s">
        <v>28</v>
      </c>
      <c r="C302" s="9">
        <v>-43.88</v>
      </c>
      <c r="D302" s="13">
        <v>44214</v>
      </c>
      <c r="E302" s="14" t="s">
        <v>45</v>
      </c>
      <c r="F302" s="15" t="s">
        <v>164</v>
      </c>
    </row>
    <row r="303" spans="1:6" ht="14.4" x14ac:dyDescent="0.3">
      <c r="A303" s="11">
        <v>44257</v>
      </c>
      <c r="B303" s="12" t="s">
        <v>28</v>
      </c>
      <c r="C303" s="9">
        <v>-43.88</v>
      </c>
      <c r="D303" s="13">
        <v>44214</v>
      </c>
      <c r="E303" s="14" t="s">
        <v>45</v>
      </c>
      <c r="F303" s="15" t="s">
        <v>164</v>
      </c>
    </row>
    <row r="304" spans="1:6" ht="14.4" x14ac:dyDescent="0.3">
      <c r="A304" s="11">
        <v>44257</v>
      </c>
      <c r="B304" s="12" t="s">
        <v>28</v>
      </c>
      <c r="C304" s="9">
        <v>-43.88</v>
      </c>
      <c r="D304" s="13">
        <v>44214</v>
      </c>
      <c r="E304" s="14" t="s">
        <v>45</v>
      </c>
      <c r="F304" s="15" t="s">
        <v>164</v>
      </c>
    </row>
    <row r="305" spans="1:6" ht="14.4" x14ac:dyDescent="0.3">
      <c r="A305" s="11">
        <v>44257</v>
      </c>
      <c r="B305" s="12" t="s">
        <v>28</v>
      </c>
      <c r="C305" s="9">
        <v>-43.88</v>
      </c>
      <c r="D305" s="13">
        <v>44214</v>
      </c>
      <c r="E305" s="14" t="s">
        <v>45</v>
      </c>
      <c r="F305" s="15" t="s">
        <v>164</v>
      </c>
    </row>
    <row r="306" spans="1:6" ht="14.4" x14ac:dyDescent="0.3">
      <c r="A306" s="11">
        <v>44257</v>
      </c>
      <c r="B306" s="12" t="s">
        <v>28</v>
      </c>
      <c r="C306" s="9">
        <v>-43.88</v>
      </c>
      <c r="D306" s="13">
        <v>44214</v>
      </c>
      <c r="E306" s="14" t="s">
        <v>45</v>
      </c>
      <c r="F306" s="15" t="s">
        <v>164</v>
      </c>
    </row>
    <row r="307" spans="1:6" ht="14.4" x14ac:dyDescent="0.3">
      <c r="A307" s="11">
        <v>44257</v>
      </c>
      <c r="B307" s="12" t="s">
        <v>28</v>
      </c>
      <c r="C307" s="9">
        <v>-43.88</v>
      </c>
      <c r="D307" s="13">
        <v>44214</v>
      </c>
      <c r="E307" s="14" t="s">
        <v>45</v>
      </c>
      <c r="F307" s="15" t="s">
        <v>164</v>
      </c>
    </row>
    <row r="308" spans="1:6" ht="14.4" x14ac:dyDescent="0.3">
      <c r="A308" s="11">
        <v>44257</v>
      </c>
      <c r="B308" s="12" t="s">
        <v>28</v>
      </c>
      <c r="C308" s="9">
        <v>-43.88</v>
      </c>
      <c r="D308" s="13">
        <v>44214</v>
      </c>
      <c r="E308" s="14" t="s">
        <v>45</v>
      </c>
      <c r="F308" s="15" t="s">
        <v>164</v>
      </c>
    </row>
    <row r="309" spans="1:6" ht="14.4" x14ac:dyDescent="0.3">
      <c r="A309" s="11">
        <v>44257</v>
      </c>
      <c r="B309" s="12" t="s">
        <v>28</v>
      </c>
      <c r="C309" s="9">
        <v>-43.88</v>
      </c>
      <c r="D309" s="13">
        <v>44214</v>
      </c>
      <c r="E309" s="14" t="s">
        <v>45</v>
      </c>
      <c r="F309" s="15" t="s">
        <v>164</v>
      </c>
    </row>
    <row r="310" spans="1:6" ht="14.4" x14ac:dyDescent="0.3">
      <c r="A310" s="11">
        <v>44257</v>
      </c>
      <c r="B310" s="12" t="s">
        <v>28</v>
      </c>
      <c r="C310" s="9">
        <v>-21.5</v>
      </c>
      <c r="D310" s="13">
        <v>44214</v>
      </c>
      <c r="E310" s="14" t="s">
        <v>44</v>
      </c>
      <c r="F310" s="15" t="s">
        <v>164</v>
      </c>
    </row>
    <row r="311" spans="1:6" ht="14.4" x14ac:dyDescent="0.3">
      <c r="A311" s="11">
        <v>44257</v>
      </c>
      <c r="B311" s="12" t="s">
        <v>28</v>
      </c>
      <c r="C311" s="9">
        <v>-21.5</v>
      </c>
      <c r="D311" s="13">
        <v>44214</v>
      </c>
      <c r="E311" s="14" t="s">
        <v>44</v>
      </c>
      <c r="F311" s="15" t="s">
        <v>164</v>
      </c>
    </row>
    <row r="312" spans="1:6" ht="14.4" x14ac:dyDescent="0.3">
      <c r="A312" s="11">
        <v>44257</v>
      </c>
      <c r="B312" s="12" t="s">
        <v>28</v>
      </c>
      <c r="C312" s="9">
        <v>-21.5</v>
      </c>
      <c r="D312" s="13">
        <v>44214</v>
      </c>
      <c r="E312" s="14" t="s">
        <v>44</v>
      </c>
      <c r="F312" s="15" t="s">
        <v>164</v>
      </c>
    </row>
    <row r="313" spans="1:6" ht="14.4" x14ac:dyDescent="0.3">
      <c r="A313" s="11">
        <v>44257</v>
      </c>
      <c r="B313" s="12" t="s">
        <v>28</v>
      </c>
      <c r="C313" s="9">
        <v>-21.5</v>
      </c>
      <c r="D313" s="13">
        <v>44214</v>
      </c>
      <c r="E313" s="14" t="s">
        <v>44</v>
      </c>
      <c r="F313" s="15" t="s">
        <v>164</v>
      </c>
    </row>
    <row r="314" spans="1:6" ht="14.4" x14ac:dyDescent="0.3">
      <c r="A314" s="11">
        <v>44257</v>
      </c>
      <c r="B314" s="12" t="s">
        <v>28</v>
      </c>
      <c r="C314" s="9">
        <v>-21.5</v>
      </c>
      <c r="D314" s="13">
        <v>44214</v>
      </c>
      <c r="E314" s="14" t="s">
        <v>44</v>
      </c>
      <c r="F314" s="15" t="s">
        <v>164</v>
      </c>
    </row>
    <row r="315" spans="1:6" ht="14.4" x14ac:dyDescent="0.3">
      <c r="A315" s="11">
        <v>44257</v>
      </c>
      <c r="B315" s="12" t="s">
        <v>28</v>
      </c>
      <c r="C315" s="9">
        <v>-21.5</v>
      </c>
      <c r="D315" s="13">
        <v>44214</v>
      </c>
      <c r="E315" s="14" t="s">
        <v>44</v>
      </c>
      <c r="F315" s="15" t="s">
        <v>164</v>
      </c>
    </row>
    <row r="316" spans="1:6" ht="14.4" x14ac:dyDescent="0.3">
      <c r="A316" s="11">
        <v>44257</v>
      </c>
      <c r="B316" s="12" t="s">
        <v>28</v>
      </c>
      <c r="C316" s="9">
        <v>-21.5</v>
      </c>
      <c r="D316" s="13">
        <v>44214</v>
      </c>
      <c r="E316" s="14" t="s">
        <v>44</v>
      </c>
      <c r="F316" s="15" t="s">
        <v>164</v>
      </c>
    </row>
    <row r="317" spans="1:6" ht="14.4" x14ac:dyDescent="0.3">
      <c r="A317" s="11">
        <v>44257</v>
      </c>
      <c r="B317" s="12" t="s">
        <v>28</v>
      </c>
      <c r="C317" s="9">
        <v>-21.5</v>
      </c>
      <c r="D317" s="13">
        <v>44214</v>
      </c>
      <c r="E317" s="14" t="s">
        <v>44</v>
      </c>
      <c r="F317" s="15" t="s">
        <v>164</v>
      </c>
    </row>
    <row r="318" spans="1:6" ht="14.4" x14ac:dyDescent="0.3">
      <c r="A318" s="11">
        <v>44257</v>
      </c>
      <c r="B318" s="12" t="s">
        <v>28</v>
      </c>
      <c r="C318" s="9">
        <v>-21.5</v>
      </c>
      <c r="D318" s="13">
        <v>44214</v>
      </c>
      <c r="E318" s="14" t="s">
        <v>44</v>
      </c>
      <c r="F318" s="15" t="s">
        <v>164</v>
      </c>
    </row>
    <row r="319" spans="1:6" ht="14.4" x14ac:dyDescent="0.3">
      <c r="A319" s="11">
        <v>44257</v>
      </c>
      <c r="B319" s="12" t="s">
        <v>28</v>
      </c>
      <c r="C319" s="9">
        <v>-21.5</v>
      </c>
      <c r="D319" s="13">
        <v>44214</v>
      </c>
      <c r="E319" s="14" t="s">
        <v>44</v>
      </c>
      <c r="F319" s="15" t="s">
        <v>164</v>
      </c>
    </row>
    <row r="320" spans="1:6" ht="14.4" x14ac:dyDescent="0.3">
      <c r="A320" s="11">
        <v>44257</v>
      </c>
      <c r="B320" s="12" t="s">
        <v>28</v>
      </c>
      <c r="C320" s="9">
        <v>-21.5</v>
      </c>
      <c r="D320" s="13">
        <v>44214</v>
      </c>
      <c r="E320" s="14" t="s">
        <v>44</v>
      </c>
      <c r="F320" s="15" t="s">
        <v>164</v>
      </c>
    </row>
    <row r="321" spans="1:6" ht="14.4" x14ac:dyDescent="0.3">
      <c r="A321" s="11">
        <v>44257</v>
      </c>
      <c r="B321" s="12" t="s">
        <v>28</v>
      </c>
      <c r="C321" s="9">
        <v>39.44</v>
      </c>
      <c r="D321" s="13">
        <v>44214</v>
      </c>
      <c r="E321" s="14" t="s">
        <v>45</v>
      </c>
      <c r="F321" s="15" t="s">
        <v>164</v>
      </c>
    </row>
    <row r="322" spans="1:6" ht="14.4" x14ac:dyDescent="0.3">
      <c r="A322" s="11">
        <v>44257</v>
      </c>
      <c r="B322" s="12" t="s">
        <v>28</v>
      </c>
      <c r="C322" s="9">
        <v>39.44</v>
      </c>
      <c r="D322" s="13">
        <v>44214</v>
      </c>
      <c r="E322" s="14" t="s">
        <v>45</v>
      </c>
      <c r="F322" s="15" t="s">
        <v>164</v>
      </c>
    </row>
    <row r="323" spans="1:6" ht="14.4" x14ac:dyDescent="0.3">
      <c r="A323" s="11">
        <v>44257</v>
      </c>
      <c r="B323" s="12" t="s">
        <v>28</v>
      </c>
      <c r="C323" s="9">
        <v>39.44</v>
      </c>
      <c r="D323" s="13">
        <v>44214</v>
      </c>
      <c r="E323" s="14" t="s">
        <v>45</v>
      </c>
      <c r="F323" s="15" t="s">
        <v>164</v>
      </c>
    </row>
    <row r="324" spans="1:6" ht="14.4" x14ac:dyDescent="0.3">
      <c r="A324" s="11">
        <v>44257</v>
      </c>
      <c r="B324" s="12" t="s">
        <v>28</v>
      </c>
      <c r="C324" s="9">
        <v>39.44</v>
      </c>
      <c r="D324" s="13">
        <v>44214</v>
      </c>
      <c r="E324" s="14" t="s">
        <v>45</v>
      </c>
      <c r="F324" s="15" t="s">
        <v>164</v>
      </c>
    </row>
    <row r="325" spans="1:6" ht="14.4" x14ac:dyDescent="0.3">
      <c r="A325" s="11">
        <v>44257</v>
      </c>
      <c r="B325" s="12" t="s">
        <v>28</v>
      </c>
      <c r="C325" s="9">
        <v>39.44</v>
      </c>
      <c r="D325" s="13">
        <v>44214</v>
      </c>
      <c r="E325" s="14" t="s">
        <v>45</v>
      </c>
      <c r="F325" s="15" t="s">
        <v>164</v>
      </c>
    </row>
    <row r="326" spans="1:6" ht="14.4" x14ac:dyDescent="0.3">
      <c r="A326" s="11">
        <v>44257</v>
      </c>
      <c r="B326" s="12" t="s">
        <v>28</v>
      </c>
      <c r="C326" s="9">
        <v>39.44</v>
      </c>
      <c r="D326" s="13">
        <v>44214</v>
      </c>
      <c r="E326" s="14" t="s">
        <v>45</v>
      </c>
      <c r="F326" s="15" t="s">
        <v>164</v>
      </c>
    </row>
    <row r="327" spans="1:6" ht="14.4" x14ac:dyDescent="0.3">
      <c r="A327" s="11">
        <v>44257</v>
      </c>
      <c r="B327" s="12" t="s">
        <v>28</v>
      </c>
      <c r="C327" s="9">
        <v>39.44</v>
      </c>
      <c r="D327" s="13">
        <v>44214</v>
      </c>
      <c r="E327" s="14" t="s">
        <v>45</v>
      </c>
      <c r="F327" s="15" t="s">
        <v>164</v>
      </c>
    </row>
    <row r="328" spans="1:6" ht="14.4" x14ac:dyDescent="0.3">
      <c r="A328" s="11">
        <v>44257</v>
      </c>
      <c r="B328" s="12" t="s">
        <v>28</v>
      </c>
      <c r="C328" s="9">
        <v>39.44</v>
      </c>
      <c r="D328" s="13">
        <v>44214</v>
      </c>
      <c r="E328" s="14" t="s">
        <v>45</v>
      </c>
      <c r="F328" s="15" t="s">
        <v>164</v>
      </c>
    </row>
    <row r="329" spans="1:6" ht="14.4" x14ac:dyDescent="0.3">
      <c r="A329" s="11">
        <v>44257</v>
      </c>
      <c r="B329" s="12" t="s">
        <v>28</v>
      </c>
      <c r="C329" s="9">
        <v>39.44</v>
      </c>
      <c r="D329" s="13">
        <v>44214</v>
      </c>
      <c r="E329" s="14" t="s">
        <v>45</v>
      </c>
      <c r="F329" s="15" t="s">
        <v>164</v>
      </c>
    </row>
    <row r="330" spans="1:6" ht="14.4" x14ac:dyDescent="0.3">
      <c r="A330" s="11">
        <v>44257</v>
      </c>
      <c r="B330" s="12" t="s">
        <v>28</v>
      </c>
      <c r="C330" s="9">
        <v>39.44</v>
      </c>
      <c r="D330" s="13">
        <v>44214</v>
      </c>
      <c r="E330" s="14" t="s">
        <v>45</v>
      </c>
      <c r="F330" s="15" t="s">
        <v>164</v>
      </c>
    </row>
    <row r="331" spans="1:6" ht="14.4" x14ac:dyDescent="0.3">
      <c r="A331" s="11">
        <v>44257</v>
      </c>
      <c r="B331" s="12" t="s">
        <v>28</v>
      </c>
      <c r="C331" s="9">
        <v>39.44</v>
      </c>
      <c r="D331" s="13">
        <v>44214</v>
      </c>
      <c r="E331" s="14" t="s">
        <v>45</v>
      </c>
      <c r="F331" s="15" t="s">
        <v>164</v>
      </c>
    </row>
    <row r="332" spans="1:6" ht="14.4" x14ac:dyDescent="0.3">
      <c r="A332" s="11">
        <v>44257</v>
      </c>
      <c r="B332" s="12" t="s">
        <v>28</v>
      </c>
      <c r="C332" s="9">
        <v>17.420000000000002</v>
      </c>
      <c r="D332" s="13">
        <v>44214</v>
      </c>
      <c r="E332" s="14" t="s">
        <v>44</v>
      </c>
      <c r="F332" s="15" t="s">
        <v>164</v>
      </c>
    </row>
    <row r="333" spans="1:6" ht="14.4" x14ac:dyDescent="0.3">
      <c r="A333" s="11">
        <v>44257</v>
      </c>
      <c r="B333" s="12" t="s">
        <v>28</v>
      </c>
      <c r="C333" s="9">
        <v>17.420000000000002</v>
      </c>
      <c r="D333" s="13">
        <v>44214</v>
      </c>
      <c r="E333" s="14" t="s">
        <v>44</v>
      </c>
      <c r="F333" s="15" t="s">
        <v>164</v>
      </c>
    </row>
    <row r="334" spans="1:6" ht="14.4" x14ac:dyDescent="0.3">
      <c r="A334" s="11">
        <v>44257</v>
      </c>
      <c r="B334" s="12" t="s">
        <v>28</v>
      </c>
      <c r="C334" s="9">
        <v>17.420000000000002</v>
      </c>
      <c r="D334" s="13">
        <v>44214</v>
      </c>
      <c r="E334" s="14" t="s">
        <v>44</v>
      </c>
      <c r="F334" s="15" t="s">
        <v>164</v>
      </c>
    </row>
    <row r="335" spans="1:6" ht="14.4" x14ac:dyDescent="0.3">
      <c r="A335" s="11">
        <v>44257</v>
      </c>
      <c r="B335" s="12" t="s">
        <v>28</v>
      </c>
      <c r="C335" s="9">
        <v>17.420000000000002</v>
      </c>
      <c r="D335" s="13">
        <v>44214</v>
      </c>
      <c r="E335" s="14" t="s">
        <v>44</v>
      </c>
      <c r="F335" s="15" t="s">
        <v>164</v>
      </c>
    </row>
    <row r="336" spans="1:6" ht="14.4" x14ac:dyDescent="0.3">
      <c r="A336" s="11">
        <v>44257</v>
      </c>
      <c r="B336" s="12" t="s">
        <v>28</v>
      </c>
      <c r="C336" s="9">
        <v>17.420000000000002</v>
      </c>
      <c r="D336" s="13">
        <v>44214</v>
      </c>
      <c r="E336" s="14" t="s">
        <v>44</v>
      </c>
      <c r="F336" s="15" t="s">
        <v>164</v>
      </c>
    </row>
    <row r="337" spans="1:6" ht="14.4" x14ac:dyDescent="0.3">
      <c r="A337" s="11">
        <v>44257</v>
      </c>
      <c r="B337" s="12" t="s">
        <v>28</v>
      </c>
      <c r="C337" s="9">
        <v>17.420000000000002</v>
      </c>
      <c r="D337" s="13">
        <v>44214</v>
      </c>
      <c r="E337" s="14" t="s">
        <v>44</v>
      </c>
      <c r="F337" s="15" t="s">
        <v>164</v>
      </c>
    </row>
    <row r="338" spans="1:6" ht="14.4" x14ac:dyDescent="0.3">
      <c r="A338" s="11">
        <v>44257</v>
      </c>
      <c r="B338" s="12" t="s">
        <v>28</v>
      </c>
      <c r="C338" s="9">
        <v>17.420000000000002</v>
      </c>
      <c r="D338" s="13">
        <v>44214</v>
      </c>
      <c r="E338" s="14" t="s">
        <v>44</v>
      </c>
      <c r="F338" s="15" t="s">
        <v>164</v>
      </c>
    </row>
    <row r="339" spans="1:6" ht="14.4" x14ac:dyDescent="0.3">
      <c r="A339" s="11">
        <v>44257</v>
      </c>
      <c r="B339" s="12" t="s">
        <v>28</v>
      </c>
      <c r="C339" s="9">
        <v>17.420000000000002</v>
      </c>
      <c r="D339" s="13">
        <v>44214</v>
      </c>
      <c r="E339" s="14" t="s">
        <v>44</v>
      </c>
      <c r="F339" s="15" t="s">
        <v>164</v>
      </c>
    </row>
    <row r="340" spans="1:6" ht="14.4" x14ac:dyDescent="0.3">
      <c r="A340" s="11">
        <v>44257</v>
      </c>
      <c r="B340" s="12" t="s">
        <v>28</v>
      </c>
      <c r="C340" s="9">
        <v>17.420000000000002</v>
      </c>
      <c r="D340" s="13">
        <v>44214</v>
      </c>
      <c r="E340" s="14" t="s">
        <v>44</v>
      </c>
      <c r="F340" s="15" t="s">
        <v>164</v>
      </c>
    </row>
    <row r="341" spans="1:6" ht="14.4" x14ac:dyDescent="0.3">
      <c r="A341" s="11">
        <v>44257</v>
      </c>
      <c r="B341" s="12" t="s">
        <v>28</v>
      </c>
      <c r="C341" s="9">
        <v>17.420000000000002</v>
      </c>
      <c r="D341" s="13">
        <v>44214</v>
      </c>
      <c r="E341" s="14" t="s">
        <v>44</v>
      </c>
      <c r="F341" s="15" t="s">
        <v>164</v>
      </c>
    </row>
    <row r="342" spans="1:6" ht="14.4" x14ac:dyDescent="0.3">
      <c r="A342" s="11">
        <v>44257</v>
      </c>
      <c r="B342" s="12" t="s">
        <v>28</v>
      </c>
      <c r="C342" s="9">
        <v>17.420000000000002</v>
      </c>
      <c r="D342" s="13">
        <v>44214</v>
      </c>
      <c r="E342" s="14" t="s">
        <v>44</v>
      </c>
      <c r="F342" s="15" t="s">
        <v>164</v>
      </c>
    </row>
    <row r="343" spans="1:6" ht="14.4" x14ac:dyDescent="0.3">
      <c r="A343" s="11">
        <v>44257</v>
      </c>
      <c r="B343" s="12" t="s">
        <v>28</v>
      </c>
      <c r="C343" s="9">
        <v>-921.07999999999993</v>
      </c>
      <c r="D343" s="13">
        <v>44221</v>
      </c>
      <c r="E343" s="14" t="s">
        <v>45</v>
      </c>
      <c r="F343" s="15" t="s">
        <v>164</v>
      </c>
    </row>
    <row r="344" spans="1:6" ht="14.4" x14ac:dyDescent="0.3">
      <c r="A344" s="11">
        <v>44257</v>
      </c>
      <c r="B344" s="12" t="s">
        <v>28</v>
      </c>
      <c r="C344" s="9">
        <v>-348.5</v>
      </c>
      <c r="D344" s="13">
        <v>44221</v>
      </c>
      <c r="E344" s="14" t="s">
        <v>44</v>
      </c>
      <c r="F344" s="15" t="s">
        <v>164</v>
      </c>
    </row>
    <row r="345" spans="1:6" ht="14.4" x14ac:dyDescent="0.3">
      <c r="A345" s="11">
        <v>44257</v>
      </c>
      <c r="B345" s="12" t="s">
        <v>259</v>
      </c>
      <c r="C345" s="9">
        <v>-52</v>
      </c>
      <c r="D345" s="13"/>
      <c r="E345" s="14" t="s">
        <v>7</v>
      </c>
      <c r="F345" s="15" t="s">
        <v>175</v>
      </c>
    </row>
    <row r="346" spans="1:6" ht="14.4" x14ac:dyDescent="0.3">
      <c r="A346" s="11">
        <v>44257</v>
      </c>
      <c r="B346" s="12" t="s">
        <v>260</v>
      </c>
      <c r="C346" s="9">
        <v>-38007.9</v>
      </c>
      <c r="D346" s="13"/>
      <c r="E346" s="14" t="s">
        <v>7</v>
      </c>
      <c r="F346" s="15" t="s">
        <v>90</v>
      </c>
    </row>
    <row r="347" spans="1:6" ht="14.4" x14ac:dyDescent="0.3">
      <c r="A347" s="11">
        <v>44259</v>
      </c>
      <c r="B347" s="12" t="s">
        <v>35</v>
      </c>
      <c r="C347" s="9">
        <v>-2302.2399999999998</v>
      </c>
      <c r="D347" s="13">
        <v>44224</v>
      </c>
      <c r="E347" s="14" t="s">
        <v>36</v>
      </c>
      <c r="F347" s="15" t="s">
        <v>164</v>
      </c>
    </row>
    <row r="348" spans="1:6" ht="14.4" x14ac:dyDescent="0.3">
      <c r="A348" s="11">
        <v>44259</v>
      </c>
      <c r="B348" s="12" t="s">
        <v>35</v>
      </c>
      <c r="C348" s="9">
        <v>-625.61</v>
      </c>
      <c r="D348" s="13">
        <v>44224</v>
      </c>
      <c r="E348" s="14" t="s">
        <v>36</v>
      </c>
      <c r="F348" s="15" t="s">
        <v>164</v>
      </c>
    </row>
    <row r="349" spans="1:6" ht="14.4" x14ac:dyDescent="0.3">
      <c r="A349" s="11">
        <v>44259</v>
      </c>
      <c r="B349" s="12" t="s">
        <v>35</v>
      </c>
      <c r="C349" s="9">
        <v>-700.68000000000006</v>
      </c>
      <c r="D349" s="13">
        <v>44224</v>
      </c>
      <c r="E349" s="14" t="s">
        <v>36</v>
      </c>
      <c r="F349" s="15" t="s">
        <v>164</v>
      </c>
    </row>
    <row r="350" spans="1:6" ht="14.4" x14ac:dyDescent="0.3">
      <c r="A350" s="11">
        <v>44259</v>
      </c>
      <c r="B350" s="12" t="s">
        <v>35</v>
      </c>
      <c r="C350" s="9">
        <v>-700.68000000000006</v>
      </c>
      <c r="D350" s="13">
        <v>44224</v>
      </c>
      <c r="E350" s="14" t="s">
        <v>36</v>
      </c>
      <c r="F350" s="15" t="s">
        <v>164</v>
      </c>
    </row>
    <row r="351" spans="1:6" ht="14.4" x14ac:dyDescent="0.3">
      <c r="A351" s="11">
        <v>44259</v>
      </c>
      <c r="B351" s="12" t="s">
        <v>35</v>
      </c>
      <c r="C351" s="9">
        <v>-1000.97</v>
      </c>
      <c r="D351" s="13">
        <v>44224</v>
      </c>
      <c r="E351" s="14" t="s">
        <v>36</v>
      </c>
      <c r="F351" s="15" t="s">
        <v>164</v>
      </c>
    </row>
    <row r="352" spans="1:6" ht="14.4" x14ac:dyDescent="0.3">
      <c r="A352" s="11">
        <v>44259</v>
      </c>
      <c r="B352" s="12" t="s">
        <v>35</v>
      </c>
      <c r="C352" s="9">
        <v>-625.61</v>
      </c>
      <c r="D352" s="13">
        <v>44224</v>
      </c>
      <c r="E352" s="14" t="s">
        <v>36</v>
      </c>
      <c r="F352" s="15" t="s">
        <v>164</v>
      </c>
    </row>
    <row r="353" spans="1:6" ht="14.4" x14ac:dyDescent="0.3">
      <c r="A353" s="11">
        <v>44259</v>
      </c>
      <c r="B353" s="12" t="s">
        <v>35</v>
      </c>
      <c r="C353" s="9">
        <v>-625.61</v>
      </c>
      <c r="D353" s="13">
        <v>44224</v>
      </c>
      <c r="E353" s="14" t="s">
        <v>36</v>
      </c>
      <c r="F353" s="15" t="s">
        <v>164</v>
      </c>
    </row>
    <row r="354" spans="1:6" ht="14.4" x14ac:dyDescent="0.3">
      <c r="A354" s="11">
        <v>44259</v>
      </c>
      <c r="B354" s="12" t="s">
        <v>35</v>
      </c>
      <c r="C354" s="9">
        <v>-625.61</v>
      </c>
      <c r="D354" s="13">
        <v>44224</v>
      </c>
      <c r="E354" s="14" t="s">
        <v>36</v>
      </c>
      <c r="F354" s="15" t="s">
        <v>164</v>
      </c>
    </row>
    <row r="355" spans="1:6" ht="14.4" x14ac:dyDescent="0.3">
      <c r="A355" s="11">
        <v>44259</v>
      </c>
      <c r="B355" s="12" t="s">
        <v>35</v>
      </c>
      <c r="C355" s="9">
        <v>-1000.97</v>
      </c>
      <c r="D355" s="13">
        <v>44224</v>
      </c>
      <c r="E355" s="14" t="s">
        <v>36</v>
      </c>
      <c r="F355" s="15" t="s">
        <v>164</v>
      </c>
    </row>
    <row r="356" spans="1:6" ht="14.4" x14ac:dyDescent="0.3">
      <c r="A356" s="11">
        <v>44259</v>
      </c>
      <c r="B356" s="12" t="s">
        <v>35</v>
      </c>
      <c r="C356" s="9">
        <v>-375.36</v>
      </c>
      <c r="D356" s="13">
        <v>44224</v>
      </c>
      <c r="E356" s="14" t="s">
        <v>36</v>
      </c>
      <c r="F356" s="15" t="s">
        <v>164</v>
      </c>
    </row>
    <row r="357" spans="1:6" ht="14.4" x14ac:dyDescent="0.3">
      <c r="A357" s="11">
        <v>44259</v>
      </c>
      <c r="B357" s="12" t="s">
        <v>35</v>
      </c>
      <c r="C357" s="9">
        <v>-625.61</v>
      </c>
      <c r="D357" s="13">
        <v>44224</v>
      </c>
      <c r="E357" s="14" t="s">
        <v>36</v>
      </c>
      <c r="F357" s="15" t="s">
        <v>164</v>
      </c>
    </row>
    <row r="358" spans="1:6" ht="14.4" x14ac:dyDescent="0.3">
      <c r="A358" s="11">
        <v>44259</v>
      </c>
      <c r="B358" s="12" t="s">
        <v>35</v>
      </c>
      <c r="C358" s="9">
        <v>-625.61</v>
      </c>
      <c r="D358" s="13">
        <v>44224</v>
      </c>
      <c r="E358" s="14" t="s">
        <v>36</v>
      </c>
      <c r="F358" s="15" t="s">
        <v>164</v>
      </c>
    </row>
    <row r="359" spans="1:6" ht="14.4" x14ac:dyDescent="0.3">
      <c r="A359" s="11">
        <v>44259</v>
      </c>
      <c r="B359" s="12" t="s">
        <v>6</v>
      </c>
      <c r="C359" s="9">
        <f>-126.05-30.75</f>
        <v>-156.80000000000001</v>
      </c>
      <c r="D359" s="13">
        <v>44239</v>
      </c>
      <c r="E359" s="14" t="s">
        <v>7</v>
      </c>
      <c r="F359" s="15" t="s">
        <v>8</v>
      </c>
    </row>
    <row r="360" spans="1:6" ht="14.4" x14ac:dyDescent="0.3">
      <c r="A360" s="11">
        <v>44259</v>
      </c>
      <c r="B360" s="12" t="s">
        <v>6</v>
      </c>
      <c r="C360" s="9">
        <v>-134.15</v>
      </c>
      <c r="D360" s="13">
        <v>44239</v>
      </c>
      <c r="E360" s="14" t="s">
        <v>7</v>
      </c>
      <c r="F360" s="15" t="s">
        <v>8</v>
      </c>
    </row>
    <row r="361" spans="1:6" ht="14.4" x14ac:dyDescent="0.3">
      <c r="A361" s="11">
        <v>44259</v>
      </c>
      <c r="B361" s="12" t="s">
        <v>6</v>
      </c>
      <c r="C361" s="9">
        <v>-113.47999999999999</v>
      </c>
      <c r="D361" s="13">
        <v>44239</v>
      </c>
      <c r="E361" s="14" t="s">
        <v>7</v>
      </c>
      <c r="F361" s="15" t="s">
        <v>8</v>
      </c>
    </row>
    <row r="362" spans="1:6" ht="14.4" x14ac:dyDescent="0.3">
      <c r="A362" s="11">
        <v>44259</v>
      </c>
      <c r="B362" s="12" t="s">
        <v>6</v>
      </c>
      <c r="C362" s="9">
        <v>-324.09999999999997</v>
      </c>
      <c r="D362" s="13">
        <v>44239</v>
      </c>
      <c r="E362" s="14" t="s">
        <v>7</v>
      </c>
      <c r="F362" s="15" t="s">
        <v>8</v>
      </c>
    </row>
    <row r="363" spans="1:6" ht="14.4" x14ac:dyDescent="0.3">
      <c r="A363" s="11">
        <v>44259</v>
      </c>
      <c r="B363" s="12" t="s">
        <v>92</v>
      </c>
      <c r="C363" s="9">
        <v>-6555.55</v>
      </c>
      <c r="D363" s="13">
        <v>44196</v>
      </c>
      <c r="E363" s="14" t="s">
        <v>157</v>
      </c>
      <c r="F363" s="15" t="s">
        <v>161</v>
      </c>
    </row>
    <row r="364" spans="1:6" ht="14.4" x14ac:dyDescent="0.3">
      <c r="A364" s="11">
        <v>44259</v>
      </c>
      <c r="B364" s="12" t="s">
        <v>104</v>
      </c>
      <c r="C364" s="9">
        <v>-23330</v>
      </c>
      <c r="D364" s="13">
        <v>44201</v>
      </c>
      <c r="E364" s="14" t="s">
        <v>261</v>
      </c>
      <c r="F364" s="15" t="s">
        <v>161</v>
      </c>
    </row>
    <row r="365" spans="1:6" ht="14.4" x14ac:dyDescent="0.3">
      <c r="A365" s="11">
        <v>44259</v>
      </c>
      <c r="B365" s="12" t="s">
        <v>77</v>
      </c>
      <c r="C365" s="9">
        <v>-326.14999999999998</v>
      </c>
      <c r="D365" s="13">
        <v>44210</v>
      </c>
      <c r="E365" s="14" t="s">
        <v>105</v>
      </c>
      <c r="F365" s="15" t="s">
        <v>158</v>
      </c>
    </row>
    <row r="366" spans="1:6" ht="14.4" x14ac:dyDescent="0.3">
      <c r="A366" s="11">
        <v>44259</v>
      </c>
      <c r="B366" s="12" t="s">
        <v>146</v>
      </c>
      <c r="C366" s="9">
        <v>-11020</v>
      </c>
      <c r="D366" s="13">
        <v>44216</v>
      </c>
      <c r="E366" s="14" t="s">
        <v>262</v>
      </c>
      <c r="F366" s="15" t="s">
        <v>161</v>
      </c>
    </row>
    <row r="367" spans="1:6" ht="14.4" x14ac:dyDescent="0.3">
      <c r="A367" s="11">
        <v>44259</v>
      </c>
      <c r="B367" s="12" t="s">
        <v>10</v>
      </c>
      <c r="C367" s="9">
        <v>-242.68</v>
      </c>
      <c r="D367" s="13">
        <v>44168</v>
      </c>
      <c r="E367" s="14" t="s">
        <v>75</v>
      </c>
      <c r="F367" s="15" t="s">
        <v>8</v>
      </c>
    </row>
    <row r="368" spans="1:6" ht="14.4" x14ac:dyDescent="0.3">
      <c r="A368" s="11">
        <v>44259</v>
      </c>
      <c r="B368" s="12" t="s">
        <v>71</v>
      </c>
      <c r="C368" s="9">
        <v>-6487.5</v>
      </c>
      <c r="D368" s="13">
        <v>44225</v>
      </c>
      <c r="E368" s="14" t="s">
        <v>72</v>
      </c>
      <c r="F368" s="15" t="s">
        <v>158</v>
      </c>
    </row>
    <row r="369" spans="1:6" ht="14.4" x14ac:dyDescent="0.3">
      <c r="A369" s="11">
        <v>44259</v>
      </c>
      <c r="B369" s="12" t="s">
        <v>6</v>
      </c>
      <c r="C369" s="9">
        <v>-1722.32</v>
      </c>
      <c r="D369" s="13">
        <v>44239</v>
      </c>
      <c r="E369" s="14" t="s">
        <v>7</v>
      </c>
      <c r="F369" s="15" t="s">
        <v>8</v>
      </c>
    </row>
    <row r="370" spans="1:6" ht="14.4" x14ac:dyDescent="0.3">
      <c r="A370" s="11">
        <v>44259</v>
      </c>
      <c r="B370" s="12" t="s">
        <v>23</v>
      </c>
      <c r="C370" s="9">
        <v>-500</v>
      </c>
      <c r="D370" s="13">
        <v>44135</v>
      </c>
      <c r="E370" s="14" t="s">
        <v>7</v>
      </c>
      <c r="F370" s="15" t="s">
        <v>13</v>
      </c>
    </row>
    <row r="371" spans="1:6" ht="14.4" x14ac:dyDescent="0.3">
      <c r="A371" s="11">
        <v>44259</v>
      </c>
      <c r="B371" s="12" t="s">
        <v>29</v>
      </c>
      <c r="C371" s="9">
        <v>-8417.85</v>
      </c>
      <c r="D371" s="13">
        <v>44168</v>
      </c>
      <c r="E371" s="14" t="s">
        <v>103</v>
      </c>
      <c r="F371" s="15" t="s">
        <v>161</v>
      </c>
    </row>
    <row r="372" spans="1:6" ht="14.4" x14ac:dyDescent="0.3">
      <c r="A372" s="11">
        <v>44259</v>
      </c>
      <c r="B372" s="12" t="s">
        <v>10</v>
      </c>
      <c r="C372" s="9">
        <v>-20726.13</v>
      </c>
      <c r="D372" s="13">
        <v>44180</v>
      </c>
      <c r="E372" s="14" t="s">
        <v>144</v>
      </c>
      <c r="F372" s="15" t="s">
        <v>8</v>
      </c>
    </row>
    <row r="373" spans="1:6" ht="14.4" x14ac:dyDescent="0.3">
      <c r="A373" s="11">
        <v>44259</v>
      </c>
      <c r="B373" s="12" t="s">
        <v>10</v>
      </c>
      <c r="C373" s="9">
        <v>-1191.4000000000001</v>
      </c>
      <c r="D373" s="13">
        <v>44180</v>
      </c>
      <c r="E373" s="14" t="s">
        <v>143</v>
      </c>
      <c r="F373" s="15" t="s">
        <v>8</v>
      </c>
    </row>
    <row r="374" spans="1:6" ht="14.4" x14ac:dyDescent="0.3">
      <c r="A374" s="11">
        <v>44259</v>
      </c>
      <c r="B374" s="12" t="s">
        <v>10</v>
      </c>
      <c r="C374" s="9">
        <v>-7322.12</v>
      </c>
      <c r="D374" s="13">
        <v>44180</v>
      </c>
      <c r="E374" s="14" t="s">
        <v>145</v>
      </c>
      <c r="F374" s="15" t="s">
        <v>8</v>
      </c>
    </row>
    <row r="375" spans="1:6" ht="14.4" x14ac:dyDescent="0.3">
      <c r="A375" s="11">
        <v>44259</v>
      </c>
      <c r="B375" s="12" t="s">
        <v>10</v>
      </c>
      <c r="C375" s="9">
        <v>-1128.48</v>
      </c>
      <c r="D375" s="13">
        <v>44180</v>
      </c>
      <c r="E375" s="14" t="s">
        <v>142</v>
      </c>
      <c r="F375" s="15" t="s">
        <v>8</v>
      </c>
    </row>
    <row r="376" spans="1:6" ht="14.4" x14ac:dyDescent="0.3">
      <c r="A376" s="11">
        <v>44259</v>
      </c>
      <c r="B376" s="12" t="s">
        <v>263</v>
      </c>
      <c r="C376" s="9">
        <v>-1400</v>
      </c>
      <c r="D376" s="13">
        <v>44174</v>
      </c>
      <c r="E376" s="14" t="s">
        <v>264</v>
      </c>
      <c r="F376" s="15" t="s">
        <v>13</v>
      </c>
    </row>
    <row r="377" spans="1:6" ht="14.4" x14ac:dyDescent="0.3">
      <c r="A377" s="11">
        <v>44259</v>
      </c>
      <c r="B377" s="12" t="s">
        <v>10</v>
      </c>
      <c r="C377" s="9">
        <v>-5056.67</v>
      </c>
      <c r="D377" s="13">
        <v>44183</v>
      </c>
      <c r="E377" s="14" t="s">
        <v>265</v>
      </c>
      <c r="F377" s="15" t="s">
        <v>8</v>
      </c>
    </row>
    <row r="378" spans="1:6" ht="14.4" x14ac:dyDescent="0.3">
      <c r="A378" s="11">
        <v>44259</v>
      </c>
      <c r="B378" s="12" t="s">
        <v>74</v>
      </c>
      <c r="C378" s="9">
        <v>-7500</v>
      </c>
      <c r="D378" s="13">
        <v>44188</v>
      </c>
      <c r="E378" s="14" t="s">
        <v>266</v>
      </c>
      <c r="F378" s="15" t="s">
        <v>161</v>
      </c>
    </row>
    <row r="379" spans="1:6" ht="14.4" x14ac:dyDescent="0.3">
      <c r="A379" s="11">
        <v>44259</v>
      </c>
      <c r="B379" s="12" t="s">
        <v>29</v>
      </c>
      <c r="C379" s="9">
        <v>-3928.3300000000004</v>
      </c>
      <c r="D379" s="13">
        <v>44188</v>
      </c>
      <c r="E379" s="14" t="s">
        <v>103</v>
      </c>
      <c r="F379" s="15" t="s">
        <v>161</v>
      </c>
    </row>
    <row r="380" spans="1:6" ht="14.4" x14ac:dyDescent="0.3">
      <c r="A380" s="11">
        <v>44259</v>
      </c>
      <c r="B380" s="12" t="s">
        <v>29</v>
      </c>
      <c r="C380" s="9">
        <v>-13300</v>
      </c>
      <c r="D380" s="13">
        <v>44188</v>
      </c>
      <c r="E380" s="14" t="s">
        <v>267</v>
      </c>
      <c r="F380" s="15" t="s">
        <v>161</v>
      </c>
    </row>
    <row r="381" spans="1:6" ht="14.4" x14ac:dyDescent="0.3">
      <c r="A381" s="11">
        <v>44259</v>
      </c>
      <c r="B381" s="12" t="s">
        <v>29</v>
      </c>
      <c r="C381" s="9">
        <v>-240.51000000000002</v>
      </c>
      <c r="D381" s="13">
        <v>44188</v>
      </c>
      <c r="E381" s="14" t="s">
        <v>103</v>
      </c>
      <c r="F381" s="15" t="s">
        <v>161</v>
      </c>
    </row>
    <row r="382" spans="1:6" ht="14.4" x14ac:dyDescent="0.3">
      <c r="A382" s="11">
        <v>44259</v>
      </c>
      <c r="B382" s="12" t="s">
        <v>150</v>
      </c>
      <c r="C382" s="9">
        <v>-1250</v>
      </c>
      <c r="D382" s="13">
        <v>44193</v>
      </c>
      <c r="E382" s="14" t="s">
        <v>151</v>
      </c>
      <c r="F382" s="15" t="s">
        <v>38</v>
      </c>
    </row>
    <row r="383" spans="1:6" ht="14.4" x14ac:dyDescent="0.3">
      <c r="A383" s="11">
        <v>44259</v>
      </c>
      <c r="B383" s="12" t="s">
        <v>218</v>
      </c>
      <c r="C383" s="9">
        <v>-3400</v>
      </c>
      <c r="D383" s="13">
        <v>44193</v>
      </c>
      <c r="E383" s="14" t="s">
        <v>219</v>
      </c>
      <c r="F383" s="15" t="s">
        <v>161</v>
      </c>
    </row>
    <row r="384" spans="1:6" ht="14.4" x14ac:dyDescent="0.3">
      <c r="A384" s="11">
        <v>44260</v>
      </c>
      <c r="B384" s="12" t="s">
        <v>9</v>
      </c>
      <c r="C384" s="9">
        <v>-819.63000000000011</v>
      </c>
      <c r="D384" s="13">
        <v>44232</v>
      </c>
      <c r="E384" s="14" t="s">
        <v>7</v>
      </c>
      <c r="F384" s="15" t="s">
        <v>194</v>
      </c>
    </row>
    <row r="385" spans="1:6" ht="14.4" x14ac:dyDescent="0.3">
      <c r="A385" s="11">
        <v>44260</v>
      </c>
      <c r="B385" s="12" t="s">
        <v>268</v>
      </c>
      <c r="C385" s="9">
        <v>-6039.25</v>
      </c>
      <c r="D385" s="13"/>
      <c r="E385" s="14" t="s">
        <v>7</v>
      </c>
      <c r="F385" s="15" t="s">
        <v>13</v>
      </c>
    </row>
    <row r="386" spans="1:6" ht="14.4" x14ac:dyDescent="0.3">
      <c r="A386" s="11">
        <v>44263</v>
      </c>
      <c r="B386" s="12" t="s">
        <v>19</v>
      </c>
      <c r="C386" s="9">
        <f>-112.93+44.79</f>
        <v>-68.140000000000015</v>
      </c>
      <c r="D386" s="13">
        <v>44242</v>
      </c>
      <c r="E386" s="14" t="s">
        <v>7</v>
      </c>
      <c r="F386" s="15" t="s">
        <v>8</v>
      </c>
    </row>
    <row r="387" spans="1:6" ht="14.4" x14ac:dyDescent="0.3">
      <c r="A387" s="11">
        <v>44263</v>
      </c>
      <c r="B387" s="12" t="s">
        <v>5</v>
      </c>
      <c r="C387" s="9">
        <v>-61.149999999999991</v>
      </c>
      <c r="D387" s="13">
        <v>44243</v>
      </c>
      <c r="E387" s="14" t="s">
        <v>34</v>
      </c>
      <c r="F387" s="15" t="s">
        <v>167</v>
      </c>
    </row>
    <row r="388" spans="1:6" ht="14.4" x14ac:dyDescent="0.3">
      <c r="A388" s="11">
        <v>44263</v>
      </c>
      <c r="B388" s="12" t="s">
        <v>19</v>
      </c>
      <c r="C388" s="9">
        <v>-47.78</v>
      </c>
      <c r="D388" s="13">
        <v>44242</v>
      </c>
      <c r="E388" s="14" t="s">
        <v>7</v>
      </c>
      <c r="F388" s="15" t="s">
        <v>8</v>
      </c>
    </row>
    <row r="389" spans="1:6" ht="14.4" x14ac:dyDescent="0.3">
      <c r="A389" s="11">
        <v>44265</v>
      </c>
      <c r="B389" s="12" t="s">
        <v>5</v>
      </c>
      <c r="C389" s="9">
        <v>-175.39</v>
      </c>
      <c r="D389" s="13">
        <v>44227</v>
      </c>
      <c r="E389" s="14" t="s">
        <v>34</v>
      </c>
      <c r="F389" s="15" t="s">
        <v>167</v>
      </c>
    </row>
    <row r="390" spans="1:6" ht="14.4" x14ac:dyDescent="0.3">
      <c r="A390" s="11">
        <v>44265</v>
      </c>
      <c r="B390" s="12" t="s">
        <v>5</v>
      </c>
      <c r="C390" s="9">
        <v>-5</v>
      </c>
      <c r="D390" s="13">
        <v>44227</v>
      </c>
      <c r="E390" s="14" t="s">
        <v>34</v>
      </c>
      <c r="F390" s="15" t="s">
        <v>167</v>
      </c>
    </row>
    <row r="391" spans="1:6" ht="14.4" x14ac:dyDescent="0.3">
      <c r="A391" s="11">
        <v>44265</v>
      </c>
      <c r="B391" s="12" t="s">
        <v>10</v>
      </c>
      <c r="C391" s="9">
        <v>-86.77</v>
      </c>
      <c r="D391" s="13">
        <v>44238</v>
      </c>
      <c r="E391" s="14" t="s">
        <v>41</v>
      </c>
      <c r="F391" s="15" t="s">
        <v>8</v>
      </c>
    </row>
    <row r="392" spans="1:6" ht="14.4" x14ac:dyDescent="0.3">
      <c r="A392" s="11">
        <v>44265</v>
      </c>
      <c r="B392" s="12" t="s">
        <v>10</v>
      </c>
      <c r="C392" s="9">
        <f>-384.74+25.61</f>
        <v>-359.13</v>
      </c>
      <c r="D392" s="13">
        <v>44238</v>
      </c>
      <c r="E392" s="14" t="s">
        <v>7</v>
      </c>
      <c r="F392" s="15" t="s">
        <v>8</v>
      </c>
    </row>
    <row r="393" spans="1:6" ht="14.4" x14ac:dyDescent="0.3">
      <c r="A393" s="11">
        <v>44265</v>
      </c>
      <c r="B393" s="12" t="s">
        <v>5</v>
      </c>
      <c r="C393" s="9">
        <v>-36.07</v>
      </c>
      <c r="D393" s="13">
        <v>43890</v>
      </c>
      <c r="E393" s="14" t="s">
        <v>34</v>
      </c>
      <c r="F393" s="15" t="s">
        <v>167</v>
      </c>
    </row>
    <row r="394" spans="1:6" ht="14.4" x14ac:dyDescent="0.3">
      <c r="A394" s="11">
        <v>44265</v>
      </c>
      <c r="B394" s="12" t="s">
        <v>121</v>
      </c>
      <c r="C394" s="9">
        <v>-157</v>
      </c>
      <c r="D394" s="13">
        <v>44258</v>
      </c>
      <c r="E394" s="14" t="s">
        <v>173</v>
      </c>
      <c r="F394" s="15" t="s">
        <v>89</v>
      </c>
    </row>
    <row r="395" spans="1:6" ht="14.4" x14ac:dyDescent="0.3">
      <c r="A395" s="11">
        <v>44265</v>
      </c>
      <c r="B395" s="12" t="s">
        <v>5</v>
      </c>
      <c r="C395" s="9">
        <v>-201.82</v>
      </c>
      <c r="D395" s="13">
        <v>43555</v>
      </c>
      <c r="E395" s="14" t="s">
        <v>34</v>
      </c>
      <c r="F395" s="15" t="s">
        <v>167</v>
      </c>
    </row>
    <row r="396" spans="1:6" ht="14.4" x14ac:dyDescent="0.3">
      <c r="A396" s="11">
        <v>44265</v>
      </c>
      <c r="B396" s="12" t="s">
        <v>5</v>
      </c>
      <c r="C396" s="9">
        <v>-181.07</v>
      </c>
      <c r="D396" s="13">
        <v>43999</v>
      </c>
      <c r="E396" s="14" t="s">
        <v>34</v>
      </c>
      <c r="F396" s="15" t="s">
        <v>167</v>
      </c>
    </row>
    <row r="397" spans="1:6" ht="14.4" x14ac:dyDescent="0.3">
      <c r="A397" s="11">
        <v>44265</v>
      </c>
      <c r="B397" s="12" t="s">
        <v>5</v>
      </c>
      <c r="C397" s="9">
        <v>-101.64999999999999</v>
      </c>
      <c r="D397" s="13">
        <v>44043</v>
      </c>
      <c r="E397" s="14" t="s">
        <v>34</v>
      </c>
      <c r="F397" s="15" t="s">
        <v>167</v>
      </c>
    </row>
    <row r="398" spans="1:6" ht="14.4" x14ac:dyDescent="0.3">
      <c r="A398" s="11">
        <v>44265</v>
      </c>
      <c r="B398" s="12" t="s">
        <v>5</v>
      </c>
      <c r="C398" s="9">
        <v>-5</v>
      </c>
      <c r="D398" s="13">
        <v>44043</v>
      </c>
      <c r="E398" s="14" t="s">
        <v>34</v>
      </c>
      <c r="F398" s="15" t="s">
        <v>167</v>
      </c>
    </row>
    <row r="399" spans="1:6" ht="14.4" x14ac:dyDescent="0.3">
      <c r="A399" s="11">
        <v>44265</v>
      </c>
      <c r="B399" s="12" t="s">
        <v>5</v>
      </c>
      <c r="C399" s="9">
        <v>-143.02000000000001</v>
      </c>
      <c r="D399" s="13">
        <v>44091</v>
      </c>
      <c r="E399" s="14" t="s">
        <v>34</v>
      </c>
      <c r="F399" s="15" t="s">
        <v>167</v>
      </c>
    </row>
    <row r="400" spans="1:6" ht="14.4" x14ac:dyDescent="0.3">
      <c r="A400" s="11">
        <v>44265</v>
      </c>
      <c r="B400" s="12" t="s">
        <v>5</v>
      </c>
      <c r="C400" s="9">
        <v>-94.2</v>
      </c>
      <c r="D400" s="13">
        <v>44135</v>
      </c>
      <c r="E400" s="14" t="s">
        <v>34</v>
      </c>
      <c r="F400" s="15" t="s">
        <v>167</v>
      </c>
    </row>
    <row r="401" spans="1:6" ht="14.4" x14ac:dyDescent="0.3">
      <c r="A401" s="11">
        <v>44265</v>
      </c>
      <c r="B401" s="12" t="s">
        <v>5</v>
      </c>
      <c r="C401" s="9">
        <v>-166.92</v>
      </c>
      <c r="D401" s="13">
        <v>44152</v>
      </c>
      <c r="E401" s="14" t="s">
        <v>34</v>
      </c>
      <c r="F401" s="15" t="s">
        <v>167</v>
      </c>
    </row>
    <row r="402" spans="1:6" ht="14.4" x14ac:dyDescent="0.3">
      <c r="A402" s="11">
        <v>44265</v>
      </c>
      <c r="B402" s="12" t="s">
        <v>5</v>
      </c>
      <c r="C402" s="9">
        <v>-44.86</v>
      </c>
      <c r="D402" s="13">
        <v>44165</v>
      </c>
      <c r="E402" s="14" t="s">
        <v>34</v>
      </c>
      <c r="F402" s="15" t="s">
        <v>167</v>
      </c>
    </row>
    <row r="403" spans="1:6" ht="14.4" x14ac:dyDescent="0.3">
      <c r="A403" s="11">
        <v>44265</v>
      </c>
      <c r="B403" s="12" t="s">
        <v>269</v>
      </c>
      <c r="C403" s="9">
        <v>-8850</v>
      </c>
      <c r="D403" s="13">
        <v>44187</v>
      </c>
      <c r="E403" s="14" t="s">
        <v>270</v>
      </c>
      <c r="F403" s="15" t="s">
        <v>161</v>
      </c>
    </row>
    <row r="404" spans="1:6" ht="14.4" x14ac:dyDescent="0.3">
      <c r="A404" s="11">
        <v>44265</v>
      </c>
      <c r="B404" s="12" t="s">
        <v>162</v>
      </c>
      <c r="C404" s="9">
        <v>-420.87</v>
      </c>
      <c r="D404" s="13"/>
      <c r="E404" s="14" t="s">
        <v>7</v>
      </c>
      <c r="F404" s="15" t="s">
        <v>89</v>
      </c>
    </row>
    <row r="405" spans="1:6" ht="14.4" x14ac:dyDescent="0.3">
      <c r="A405" s="11">
        <v>44265</v>
      </c>
      <c r="B405" s="12" t="s">
        <v>163</v>
      </c>
      <c r="C405" s="9">
        <v>-423.86</v>
      </c>
      <c r="D405" s="13"/>
      <c r="E405" s="14" t="s">
        <v>7</v>
      </c>
      <c r="F405" s="15" t="s">
        <v>164</v>
      </c>
    </row>
    <row r="406" spans="1:6" ht="14.4" x14ac:dyDescent="0.3">
      <c r="A406" s="11">
        <v>44265</v>
      </c>
      <c r="B406" s="12" t="s">
        <v>162</v>
      </c>
      <c r="C406" s="9">
        <v>-164215.14000000001</v>
      </c>
      <c r="D406" s="13"/>
      <c r="E406" s="14" t="s">
        <v>7</v>
      </c>
      <c r="F406" s="15" t="s">
        <v>89</v>
      </c>
    </row>
    <row r="407" spans="1:6" ht="14.4" x14ac:dyDescent="0.3">
      <c r="A407" s="11">
        <v>44266</v>
      </c>
      <c r="B407" s="12" t="s">
        <v>6</v>
      </c>
      <c r="C407" s="9">
        <f>-568.36-1</f>
        <v>-569.36</v>
      </c>
      <c r="D407" s="13">
        <v>44236</v>
      </c>
      <c r="E407" s="14" t="s">
        <v>7</v>
      </c>
      <c r="F407" s="15" t="s">
        <v>8</v>
      </c>
    </row>
    <row r="408" spans="1:6" ht="14.4" x14ac:dyDescent="0.3">
      <c r="A408" s="11">
        <v>44266</v>
      </c>
      <c r="B408" s="12" t="s">
        <v>12</v>
      </c>
      <c r="C408" s="9">
        <v>-34.840000000000003</v>
      </c>
      <c r="D408" s="13">
        <v>44264</v>
      </c>
      <c r="E408" s="14" t="s">
        <v>7</v>
      </c>
      <c r="F408" s="15" t="s">
        <v>13</v>
      </c>
    </row>
    <row r="409" spans="1:6" ht="14.4" x14ac:dyDescent="0.3">
      <c r="A409" s="11">
        <v>44266</v>
      </c>
      <c r="B409" s="12" t="s">
        <v>271</v>
      </c>
      <c r="C409" s="9">
        <v>14.44</v>
      </c>
      <c r="D409" s="13"/>
      <c r="E409" s="14" t="s">
        <v>7</v>
      </c>
      <c r="F409" s="15" t="s">
        <v>8</v>
      </c>
    </row>
    <row r="410" spans="1:6" ht="14.4" x14ac:dyDescent="0.3">
      <c r="A410" s="11">
        <v>44271</v>
      </c>
      <c r="B410" s="12" t="s">
        <v>272</v>
      </c>
      <c r="C410" s="9">
        <v>344.68</v>
      </c>
      <c r="D410" s="13"/>
      <c r="E410" s="14" t="s">
        <v>7</v>
      </c>
      <c r="F410" s="15" t="s">
        <v>89</v>
      </c>
    </row>
    <row r="411" spans="1:6" ht="14.4" x14ac:dyDescent="0.3">
      <c r="A411" s="11">
        <v>44271</v>
      </c>
      <c r="B411" s="12" t="s">
        <v>228</v>
      </c>
      <c r="C411" s="9">
        <v>-2649.72</v>
      </c>
      <c r="D411" s="13"/>
      <c r="E411" s="14" t="s">
        <v>7</v>
      </c>
      <c r="F411" s="15" t="s">
        <v>89</v>
      </c>
    </row>
    <row r="412" spans="1:6" ht="14.4" x14ac:dyDescent="0.3">
      <c r="A412" s="11">
        <v>44271</v>
      </c>
      <c r="B412" s="12" t="s">
        <v>273</v>
      </c>
      <c r="C412" s="9">
        <v>-179973.91</v>
      </c>
      <c r="D412" s="13"/>
      <c r="E412" s="14" t="s">
        <v>7</v>
      </c>
      <c r="F412" s="15" t="s">
        <v>89</v>
      </c>
    </row>
    <row r="413" spans="1:6" ht="14.4" x14ac:dyDescent="0.3">
      <c r="A413" s="11">
        <v>44271</v>
      </c>
      <c r="B413" s="12" t="s">
        <v>273</v>
      </c>
      <c r="C413" s="9">
        <v>-130035.22</v>
      </c>
      <c r="D413" s="13"/>
      <c r="E413" s="14" t="s">
        <v>7</v>
      </c>
      <c r="F413" s="15" t="s">
        <v>172</v>
      </c>
    </row>
    <row r="414" spans="1:6" ht="14.4" x14ac:dyDescent="0.3">
      <c r="A414" s="11">
        <v>44277</v>
      </c>
      <c r="B414" s="12" t="s">
        <v>5</v>
      </c>
      <c r="C414" s="9">
        <f>-173.43-1.5</f>
        <v>-174.93</v>
      </c>
      <c r="D414" s="13">
        <v>44255</v>
      </c>
      <c r="E414" s="14" t="s">
        <v>34</v>
      </c>
      <c r="F414" s="15" t="s">
        <v>167</v>
      </c>
    </row>
    <row r="415" spans="1:6" ht="14.4" x14ac:dyDescent="0.3">
      <c r="A415" s="11">
        <v>44277</v>
      </c>
      <c r="B415" s="12" t="s">
        <v>5</v>
      </c>
      <c r="C415" s="9">
        <v>-5</v>
      </c>
      <c r="D415" s="13">
        <v>44255</v>
      </c>
      <c r="E415" s="14" t="s">
        <v>34</v>
      </c>
      <c r="F415" s="15" t="s">
        <v>167</v>
      </c>
    </row>
    <row r="416" spans="1:6" ht="14.4" x14ac:dyDescent="0.3">
      <c r="A416" s="11">
        <v>44279</v>
      </c>
      <c r="B416" s="12" t="s">
        <v>15</v>
      </c>
      <c r="C416" s="9">
        <f>-29.93-1.5</f>
        <v>-31.43</v>
      </c>
      <c r="D416" s="13">
        <v>44261</v>
      </c>
      <c r="E416" s="14" t="s">
        <v>7</v>
      </c>
      <c r="F416" s="15" t="s">
        <v>8</v>
      </c>
    </row>
    <row r="417" spans="1:6" ht="14.4" x14ac:dyDescent="0.3">
      <c r="A417" s="11">
        <v>44281</v>
      </c>
      <c r="B417" s="12" t="s">
        <v>17</v>
      </c>
      <c r="C417" s="9">
        <f>-122.3-1.5</f>
        <v>-123.8</v>
      </c>
      <c r="D417" s="13">
        <v>44251</v>
      </c>
      <c r="E417" s="14" t="s">
        <v>7</v>
      </c>
      <c r="F417" s="15" t="s">
        <v>8</v>
      </c>
    </row>
    <row r="418" spans="1:6" ht="14.4" x14ac:dyDescent="0.3">
      <c r="A418" s="11">
        <v>44281</v>
      </c>
      <c r="B418" s="12" t="s">
        <v>274</v>
      </c>
      <c r="C418" s="9">
        <v>-409.65</v>
      </c>
      <c r="D418" s="13"/>
      <c r="E418" s="14" t="s">
        <v>7</v>
      </c>
      <c r="F418" s="15" t="s">
        <v>175</v>
      </c>
    </row>
    <row r="419" spans="1:6" ht="14.4" x14ac:dyDescent="0.3">
      <c r="A419" s="11">
        <v>44285</v>
      </c>
      <c r="B419" s="12" t="s">
        <v>6</v>
      </c>
      <c r="C419" s="9">
        <f>-1406.52-1.5</f>
        <v>-1408.02</v>
      </c>
      <c r="D419" s="13">
        <v>44265</v>
      </c>
      <c r="E419" s="14" t="s">
        <v>7</v>
      </c>
      <c r="F419" s="15" t="s">
        <v>8</v>
      </c>
    </row>
    <row r="420" spans="1:6" ht="14.4" x14ac:dyDescent="0.3">
      <c r="A420" s="11">
        <v>44286</v>
      </c>
      <c r="B420" s="12" t="s">
        <v>19</v>
      </c>
      <c r="C420" s="9">
        <v>-112.74</v>
      </c>
      <c r="D420" s="13">
        <v>44266</v>
      </c>
      <c r="E420" s="14" t="s">
        <v>7</v>
      </c>
      <c r="F420" s="15" t="s">
        <v>8</v>
      </c>
    </row>
    <row r="421" spans="1:6" ht="14.4" x14ac:dyDescent="0.3">
      <c r="A421" s="11">
        <v>44286</v>
      </c>
      <c r="B421" s="12" t="s">
        <v>42</v>
      </c>
      <c r="C421" s="9">
        <v>-85456.86</v>
      </c>
      <c r="D421" s="13">
        <v>44227</v>
      </c>
      <c r="E421" s="14" t="s">
        <v>43</v>
      </c>
      <c r="F421" s="15" t="s">
        <v>18</v>
      </c>
    </row>
    <row r="422" spans="1:6" ht="14.4" x14ac:dyDescent="0.3">
      <c r="A422" s="11">
        <v>44286</v>
      </c>
      <c r="B422" s="12" t="s">
        <v>42</v>
      </c>
      <c r="C422" s="9">
        <v>-131.57999999999998</v>
      </c>
      <c r="D422" s="13">
        <v>44244</v>
      </c>
      <c r="E422" s="14" t="s">
        <v>43</v>
      </c>
      <c r="F422" s="15" t="s">
        <v>18</v>
      </c>
    </row>
    <row r="423" spans="1:6" ht="14.4" x14ac:dyDescent="0.3">
      <c r="A423" s="11">
        <v>44286</v>
      </c>
      <c r="B423" s="12" t="s">
        <v>37</v>
      </c>
      <c r="C423" s="9">
        <v>-20</v>
      </c>
      <c r="D423" s="13">
        <v>44264</v>
      </c>
      <c r="E423" s="14" t="s">
        <v>166</v>
      </c>
      <c r="F423" s="15" t="s">
        <v>13</v>
      </c>
    </row>
    <row r="424" spans="1:6" ht="14.4" x14ac:dyDescent="0.3">
      <c r="A424" s="11">
        <v>44286</v>
      </c>
      <c r="B424" s="12" t="s">
        <v>19</v>
      </c>
      <c r="C424" s="9">
        <f>-22.84-3</f>
        <v>-25.84</v>
      </c>
      <c r="D424" s="13">
        <v>44266</v>
      </c>
      <c r="E424" s="14" t="s">
        <v>7</v>
      </c>
      <c r="F424" s="15" t="s">
        <v>8</v>
      </c>
    </row>
    <row r="425" spans="1:6" ht="14.4" x14ac:dyDescent="0.3">
      <c r="A425" s="11">
        <v>44287</v>
      </c>
      <c r="B425" s="12" t="s">
        <v>275</v>
      </c>
      <c r="C425" s="9">
        <v>2690.33</v>
      </c>
      <c r="D425" s="13"/>
      <c r="E425" s="14" t="s">
        <v>7</v>
      </c>
      <c r="F425" s="15" t="s">
        <v>13</v>
      </c>
    </row>
    <row r="426" spans="1:6" ht="14.4" x14ac:dyDescent="0.3">
      <c r="A426" s="11">
        <v>44294</v>
      </c>
      <c r="B426" s="12" t="s">
        <v>276</v>
      </c>
      <c r="C426" s="9">
        <v>-3707.85</v>
      </c>
      <c r="D426" s="13"/>
      <c r="E426" s="14" t="s">
        <v>7</v>
      </c>
      <c r="F426" s="15" t="s">
        <v>13</v>
      </c>
    </row>
    <row r="427" spans="1:6" ht="14.4" x14ac:dyDescent="0.3">
      <c r="A427" s="11">
        <v>44294</v>
      </c>
      <c r="B427" s="12" t="s">
        <v>165</v>
      </c>
      <c r="C427" s="9">
        <v>-16</v>
      </c>
      <c r="D427" s="13"/>
      <c r="E427" s="14" t="s">
        <v>7</v>
      </c>
      <c r="F427" s="15" t="s">
        <v>13</v>
      </c>
    </row>
    <row r="428" spans="1:6" ht="14.4" x14ac:dyDescent="0.3">
      <c r="A428" s="11">
        <v>44294</v>
      </c>
      <c r="B428" s="12" t="s">
        <v>162</v>
      </c>
      <c r="C428" s="9">
        <v>-231825.39</v>
      </c>
      <c r="D428" s="13"/>
      <c r="E428" s="14" t="s">
        <v>7</v>
      </c>
      <c r="F428" s="15" t="s">
        <v>89</v>
      </c>
    </row>
    <row r="429" spans="1:6" ht="14.4" x14ac:dyDescent="0.3">
      <c r="A429" s="11">
        <v>44294</v>
      </c>
      <c r="B429" s="12" t="s">
        <v>165</v>
      </c>
      <c r="C429" s="9">
        <v>-5.47</v>
      </c>
      <c r="D429" s="13"/>
      <c r="E429" s="14" t="s">
        <v>7</v>
      </c>
      <c r="F429" s="15" t="s">
        <v>13</v>
      </c>
    </row>
    <row r="430" spans="1:6" ht="14.4" x14ac:dyDescent="0.3">
      <c r="A430" s="11">
        <v>44302</v>
      </c>
      <c r="B430" s="12" t="s">
        <v>277</v>
      </c>
      <c r="C430" s="9">
        <f>-43.4-0.75</f>
        <v>-44.15</v>
      </c>
      <c r="D430" s="13"/>
      <c r="E430" s="14" t="s">
        <v>7</v>
      </c>
      <c r="F430" s="15" t="s">
        <v>13</v>
      </c>
    </row>
    <row r="431" spans="1:6" ht="14.4" x14ac:dyDescent="0.3">
      <c r="A431" s="11">
        <v>44302</v>
      </c>
      <c r="B431" s="12" t="s">
        <v>278</v>
      </c>
      <c r="C431" s="9">
        <v>-10621.74</v>
      </c>
      <c r="D431" s="13"/>
      <c r="E431" s="14" t="s">
        <v>7</v>
      </c>
      <c r="F431" s="15" t="s">
        <v>90</v>
      </c>
    </row>
    <row r="432" spans="1:6" ht="14.4" x14ac:dyDescent="0.3">
      <c r="A432" s="11">
        <v>44302</v>
      </c>
      <c r="B432" s="12" t="s">
        <v>279</v>
      </c>
      <c r="C432" s="9">
        <v>-28108.190000000002</v>
      </c>
      <c r="D432" s="13"/>
      <c r="E432" s="14" t="s">
        <v>7</v>
      </c>
      <c r="F432" s="15" t="s">
        <v>172</v>
      </c>
    </row>
    <row r="433" spans="1:6" ht="14.4" x14ac:dyDescent="0.3">
      <c r="A433" s="11">
        <v>44302</v>
      </c>
      <c r="B433" s="12" t="s">
        <v>93</v>
      </c>
      <c r="C433" s="9">
        <v>-155431.72999999998</v>
      </c>
      <c r="D433" s="13"/>
      <c r="E433" s="14" t="s">
        <v>7</v>
      </c>
      <c r="F433" s="15" t="s">
        <v>172</v>
      </c>
    </row>
    <row r="434" spans="1:6" ht="14.4" x14ac:dyDescent="0.3">
      <c r="A434" s="11">
        <v>44302</v>
      </c>
      <c r="B434" s="12" t="s">
        <v>280</v>
      </c>
      <c r="C434" s="9">
        <v>-57288.92</v>
      </c>
      <c r="D434" s="13"/>
      <c r="E434" s="14" t="s">
        <v>7</v>
      </c>
      <c r="F434" s="15" t="s">
        <v>172</v>
      </c>
    </row>
    <row r="435" spans="1:6" ht="14.4" x14ac:dyDescent="0.3">
      <c r="A435" s="11">
        <v>44308</v>
      </c>
      <c r="B435" s="12" t="s">
        <v>281</v>
      </c>
      <c r="C435" s="9">
        <v>-3980</v>
      </c>
      <c r="D435" s="13"/>
      <c r="E435" s="14" t="s">
        <v>7</v>
      </c>
      <c r="F435" s="15" t="s">
        <v>164</v>
      </c>
    </row>
    <row r="436" spans="1:6" ht="14.4" x14ac:dyDescent="0.3">
      <c r="A436" s="11">
        <v>44313</v>
      </c>
      <c r="B436" s="12" t="s">
        <v>282</v>
      </c>
      <c r="C436" s="9">
        <v>-449.89</v>
      </c>
      <c r="D436" s="13"/>
      <c r="E436" s="14" t="s">
        <v>7</v>
      </c>
      <c r="F436" s="15" t="s">
        <v>13</v>
      </c>
    </row>
  </sheetData>
  <sortState ref="A2:F422">
    <sortCondition ref="A2:A4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workbookViewId="0">
      <selection activeCell="B8" sqref="B8"/>
    </sheetView>
  </sheetViews>
  <sheetFormatPr defaultRowHeight="13.8" x14ac:dyDescent="0.3"/>
  <cols>
    <col min="1" max="1" width="20.33203125" customWidth="1"/>
    <col min="2" max="2" width="48.109375" customWidth="1"/>
    <col min="3" max="3" width="27.109375" customWidth="1"/>
    <col min="4" max="4" width="29.88671875" customWidth="1"/>
    <col min="5" max="5" width="28.77734375" customWidth="1"/>
    <col min="6" max="6" width="32.44140625" customWidth="1"/>
  </cols>
  <sheetData>
    <row r="1" spans="1:6" s="22" customFormat="1" ht="75" customHeight="1" x14ac:dyDescent="0.4">
      <c r="A1" s="1" t="s">
        <v>0</v>
      </c>
      <c r="B1" s="18" t="s">
        <v>1</v>
      </c>
      <c r="C1" s="19" t="s">
        <v>91</v>
      </c>
      <c r="D1" s="20" t="s">
        <v>2</v>
      </c>
      <c r="E1" s="21" t="s">
        <v>3</v>
      </c>
      <c r="F1" s="19" t="s">
        <v>4</v>
      </c>
    </row>
    <row r="2" spans="1:6" ht="14.4" x14ac:dyDescent="0.3">
      <c r="A2" s="11">
        <v>44294</v>
      </c>
      <c r="B2" s="16" t="s">
        <v>225</v>
      </c>
      <c r="C2" s="9">
        <v>-13629.41</v>
      </c>
      <c r="D2" s="24"/>
      <c r="E2" s="14" t="s">
        <v>7</v>
      </c>
      <c r="F2" s="15" t="s">
        <v>13</v>
      </c>
    </row>
    <row r="3" spans="1:6" ht="14.4" x14ac:dyDescent="0.3">
      <c r="A3" s="11">
        <v>44294</v>
      </c>
      <c r="B3" s="12" t="s">
        <v>165</v>
      </c>
      <c r="C3" s="9">
        <v>-16</v>
      </c>
      <c r="D3" s="24"/>
      <c r="E3" s="14" t="s">
        <v>7</v>
      </c>
      <c r="F3" s="15" t="s">
        <v>13</v>
      </c>
    </row>
    <row r="4" spans="1:6" ht="14.4" x14ac:dyDescent="0.3">
      <c r="A4" s="11">
        <v>44294</v>
      </c>
      <c r="B4" s="12" t="s">
        <v>162</v>
      </c>
      <c r="C4" s="9">
        <v>-231825.39</v>
      </c>
      <c r="D4" s="24"/>
      <c r="E4" s="14" t="s">
        <v>7</v>
      </c>
      <c r="F4" s="15" t="s">
        <v>89</v>
      </c>
    </row>
    <row r="5" spans="1:6" ht="14.4" x14ac:dyDescent="0.3">
      <c r="A5" s="11">
        <v>44294</v>
      </c>
      <c r="B5" s="12" t="s">
        <v>20</v>
      </c>
      <c r="C5" s="9">
        <v>-5914.1100000000006</v>
      </c>
      <c r="D5" s="24">
        <v>44238</v>
      </c>
      <c r="E5" s="15" t="s">
        <v>283</v>
      </c>
      <c r="F5" s="14" t="s">
        <v>161</v>
      </c>
    </row>
    <row r="6" spans="1:6" ht="14.4" x14ac:dyDescent="0.3">
      <c r="A6" s="11">
        <v>44294</v>
      </c>
      <c r="B6" s="12" t="s">
        <v>10</v>
      </c>
      <c r="C6" s="9">
        <v>-1404.56</v>
      </c>
      <c r="D6" s="24">
        <v>44238</v>
      </c>
      <c r="E6" s="15" t="s">
        <v>84</v>
      </c>
      <c r="F6" s="15" t="s">
        <v>8</v>
      </c>
    </row>
    <row r="7" spans="1:6" ht="14.4" x14ac:dyDescent="0.3">
      <c r="A7" s="11">
        <v>44294</v>
      </c>
      <c r="B7" s="12" t="s">
        <v>10</v>
      </c>
      <c r="C7" s="9">
        <v>-187.31</v>
      </c>
      <c r="D7" s="24">
        <v>44238</v>
      </c>
      <c r="E7" s="15" t="s">
        <v>116</v>
      </c>
      <c r="F7" s="15" t="s">
        <v>8</v>
      </c>
    </row>
    <row r="8" spans="1:6" ht="14.4" x14ac:dyDescent="0.3">
      <c r="A8" s="11">
        <v>44294</v>
      </c>
      <c r="B8" s="12" t="s">
        <v>10</v>
      </c>
      <c r="C8" s="9">
        <v>-140.91</v>
      </c>
      <c r="D8" s="24">
        <v>44238</v>
      </c>
      <c r="E8" s="15" t="s">
        <v>85</v>
      </c>
      <c r="F8" s="15" t="s">
        <v>8</v>
      </c>
    </row>
    <row r="9" spans="1:6" ht="14.4" x14ac:dyDescent="0.3">
      <c r="A9" s="11">
        <v>44294</v>
      </c>
      <c r="B9" s="12" t="s">
        <v>5</v>
      </c>
      <c r="C9" s="9">
        <v>-110.56</v>
      </c>
      <c r="D9" s="24">
        <v>44271</v>
      </c>
      <c r="E9" s="15" t="s">
        <v>34</v>
      </c>
      <c r="F9" s="15" t="s">
        <v>167</v>
      </c>
    </row>
    <row r="10" spans="1:6" ht="14.4" x14ac:dyDescent="0.3">
      <c r="A10" s="11">
        <v>44294</v>
      </c>
      <c r="B10" s="12" t="s">
        <v>31</v>
      </c>
      <c r="C10" s="9">
        <v>-25.07</v>
      </c>
      <c r="D10" s="24">
        <v>44284</v>
      </c>
      <c r="E10" s="15" t="s">
        <v>7</v>
      </c>
      <c r="F10" s="15" t="s">
        <v>13</v>
      </c>
    </row>
    <row r="11" spans="1:6" ht="14.4" x14ac:dyDescent="0.3">
      <c r="A11" s="11">
        <v>44294</v>
      </c>
      <c r="B11" s="12" t="s">
        <v>12</v>
      </c>
      <c r="C11" s="9">
        <v>-34.840000000000003</v>
      </c>
      <c r="D11" s="24">
        <v>44292</v>
      </c>
      <c r="E11" s="15" t="s">
        <v>7</v>
      </c>
      <c r="F11" s="15" t="s">
        <v>13</v>
      </c>
    </row>
    <row r="12" spans="1:6" ht="14.4" x14ac:dyDescent="0.3">
      <c r="A12" s="32">
        <v>44294</v>
      </c>
      <c r="B12" s="16" t="s">
        <v>384</v>
      </c>
      <c r="C12" s="9">
        <v>-423.86</v>
      </c>
      <c r="D12" s="23"/>
      <c r="E12" s="15" t="s">
        <v>7</v>
      </c>
      <c r="F12" s="15" t="s">
        <v>164</v>
      </c>
    </row>
    <row r="13" spans="1:6" ht="14.4" x14ac:dyDescent="0.3">
      <c r="A13" s="32">
        <v>44294</v>
      </c>
      <c r="B13" s="12" t="s">
        <v>162</v>
      </c>
      <c r="C13" s="9">
        <v>-370</v>
      </c>
      <c r="D13" s="23"/>
      <c r="E13" s="15" t="s">
        <v>7</v>
      </c>
      <c r="F13" s="15" t="s">
        <v>89</v>
      </c>
    </row>
    <row r="14" spans="1:6" ht="14.4" x14ac:dyDescent="0.3">
      <c r="A14" s="32">
        <v>44294</v>
      </c>
      <c r="B14" s="12" t="s">
        <v>162</v>
      </c>
      <c r="C14" s="9">
        <v>-63</v>
      </c>
      <c r="D14" s="23"/>
      <c r="E14" s="15" t="s">
        <v>7</v>
      </c>
      <c r="F14" s="15" t="s">
        <v>89</v>
      </c>
    </row>
    <row r="15" spans="1:6" ht="14.4" x14ac:dyDescent="0.3">
      <c r="A15" s="32">
        <v>44294</v>
      </c>
      <c r="B15" s="12" t="s">
        <v>11</v>
      </c>
      <c r="C15" s="9">
        <v>-5.47</v>
      </c>
      <c r="D15" s="23"/>
      <c r="E15" s="15" t="s">
        <v>7</v>
      </c>
      <c r="F15" s="15" t="s">
        <v>13</v>
      </c>
    </row>
    <row r="16" spans="1:6" ht="14.4" x14ac:dyDescent="0.3">
      <c r="A16" s="11">
        <v>44295</v>
      </c>
      <c r="B16" s="12" t="s">
        <v>284</v>
      </c>
      <c r="C16" s="9">
        <v>-24.04</v>
      </c>
      <c r="D16" s="24">
        <v>44253</v>
      </c>
      <c r="E16" s="15" t="s">
        <v>7</v>
      </c>
      <c r="F16" s="15" t="s">
        <v>8</v>
      </c>
    </row>
    <row r="17" spans="1:6" ht="14.4" x14ac:dyDescent="0.3">
      <c r="A17" s="11">
        <v>44302</v>
      </c>
      <c r="B17" s="12" t="s">
        <v>277</v>
      </c>
      <c r="C17" s="9">
        <f>-43.4-0.75</f>
        <v>-44.15</v>
      </c>
      <c r="D17" s="24"/>
      <c r="E17" s="14" t="s">
        <v>7</v>
      </c>
      <c r="F17" s="15" t="s">
        <v>13</v>
      </c>
    </row>
    <row r="18" spans="1:6" ht="14.4" x14ac:dyDescent="0.3">
      <c r="A18" s="11">
        <v>44302</v>
      </c>
      <c r="B18" s="12" t="s">
        <v>278</v>
      </c>
      <c r="C18" s="9">
        <v>-10621.74</v>
      </c>
      <c r="D18" s="24"/>
      <c r="E18" s="14" t="s">
        <v>7</v>
      </c>
      <c r="F18" s="15" t="s">
        <v>90</v>
      </c>
    </row>
    <row r="19" spans="1:6" ht="14.4" x14ac:dyDescent="0.3">
      <c r="A19" s="11">
        <v>44302</v>
      </c>
      <c r="B19" s="12" t="s">
        <v>93</v>
      </c>
      <c r="C19" s="9">
        <v>-155431.72999999998</v>
      </c>
      <c r="D19" s="24"/>
      <c r="E19" s="14" t="s">
        <v>7</v>
      </c>
      <c r="F19" s="15" t="s">
        <v>172</v>
      </c>
    </row>
    <row r="20" spans="1:6" ht="14.4" x14ac:dyDescent="0.3">
      <c r="A20" s="11">
        <v>44302</v>
      </c>
      <c r="B20" s="12" t="s">
        <v>280</v>
      </c>
      <c r="C20" s="9">
        <v>-57288.92</v>
      </c>
      <c r="D20" s="24"/>
      <c r="E20" s="14" t="s">
        <v>7</v>
      </c>
      <c r="F20" s="15" t="s">
        <v>172</v>
      </c>
    </row>
    <row r="21" spans="1:6" ht="14.4" x14ac:dyDescent="0.3">
      <c r="A21" s="11">
        <v>44302</v>
      </c>
      <c r="B21" s="12" t="s">
        <v>28</v>
      </c>
      <c r="C21" s="9">
        <v>-921.07999999999993</v>
      </c>
      <c r="D21" s="24">
        <v>44242</v>
      </c>
      <c r="E21" s="15" t="s">
        <v>45</v>
      </c>
      <c r="F21" s="15" t="s">
        <v>164</v>
      </c>
    </row>
    <row r="22" spans="1:6" ht="14.4" x14ac:dyDescent="0.3">
      <c r="A22" s="11">
        <v>44302</v>
      </c>
      <c r="B22" s="12" t="s">
        <v>28</v>
      </c>
      <c r="C22" s="9">
        <v>-352.38</v>
      </c>
      <c r="D22" s="24">
        <v>44242</v>
      </c>
      <c r="E22" s="15" t="s">
        <v>44</v>
      </c>
      <c r="F22" s="15" t="s">
        <v>164</v>
      </c>
    </row>
    <row r="23" spans="1:6" ht="14.4" x14ac:dyDescent="0.3">
      <c r="A23" s="11">
        <v>44302</v>
      </c>
      <c r="B23" s="12" t="s">
        <v>121</v>
      </c>
      <c r="C23" s="9">
        <v>-152</v>
      </c>
      <c r="D23" s="24">
        <v>44292</v>
      </c>
      <c r="E23" s="15" t="s">
        <v>173</v>
      </c>
      <c r="F23" s="15" t="s">
        <v>89</v>
      </c>
    </row>
    <row r="24" spans="1:6" ht="14.4" x14ac:dyDescent="0.3">
      <c r="A24" s="32">
        <v>44302</v>
      </c>
      <c r="B24" s="12" t="s">
        <v>279</v>
      </c>
      <c r="C24" s="9">
        <v>-29389.15</v>
      </c>
      <c r="D24" s="23"/>
      <c r="E24" s="15" t="s">
        <v>7</v>
      </c>
      <c r="F24" s="15" t="s">
        <v>89</v>
      </c>
    </row>
    <row r="25" spans="1:6" ht="14.4" x14ac:dyDescent="0.3">
      <c r="A25" s="11">
        <v>44306</v>
      </c>
      <c r="B25" s="12" t="s">
        <v>5</v>
      </c>
      <c r="C25" s="9">
        <v>-5</v>
      </c>
      <c r="D25" s="24">
        <v>44286</v>
      </c>
      <c r="E25" s="15" t="s">
        <v>34</v>
      </c>
      <c r="F25" s="15" t="s">
        <v>167</v>
      </c>
    </row>
    <row r="26" spans="1:6" ht="14.4" x14ac:dyDescent="0.3">
      <c r="A26" s="11">
        <v>44306</v>
      </c>
      <c r="B26" s="12" t="s">
        <v>5</v>
      </c>
      <c r="C26" s="9">
        <f>-23.89-1.49</f>
        <v>-25.38</v>
      </c>
      <c r="D26" s="24">
        <v>44286</v>
      </c>
      <c r="E26" s="15" t="s">
        <v>34</v>
      </c>
      <c r="F26" s="15" t="s">
        <v>167</v>
      </c>
    </row>
    <row r="27" spans="1:6" ht="14.4" x14ac:dyDescent="0.3">
      <c r="A27" s="11">
        <v>44308</v>
      </c>
      <c r="B27" s="12" t="s">
        <v>281</v>
      </c>
      <c r="C27" s="9">
        <v>-3980</v>
      </c>
      <c r="D27" s="24"/>
      <c r="E27" s="14" t="s">
        <v>7</v>
      </c>
      <c r="F27" s="15" t="s">
        <v>164</v>
      </c>
    </row>
    <row r="28" spans="1:6" ht="14.4" x14ac:dyDescent="0.3">
      <c r="A28" s="11">
        <v>44309</v>
      </c>
      <c r="B28" s="12" t="s">
        <v>17</v>
      </c>
      <c r="C28" s="9">
        <f>-126-19.72</f>
        <v>-145.72</v>
      </c>
      <c r="D28" s="24">
        <v>44279</v>
      </c>
      <c r="E28" s="15" t="s">
        <v>7</v>
      </c>
      <c r="F28" s="15" t="s">
        <v>8</v>
      </c>
    </row>
    <row r="29" spans="1:6" ht="14.4" x14ac:dyDescent="0.3">
      <c r="A29" s="11">
        <v>44309</v>
      </c>
      <c r="B29" s="12" t="s">
        <v>21</v>
      </c>
      <c r="C29" s="9">
        <v>-64.94</v>
      </c>
      <c r="D29" s="24">
        <v>44316</v>
      </c>
      <c r="E29" s="15" t="s">
        <v>166</v>
      </c>
      <c r="F29" s="14" t="s">
        <v>13</v>
      </c>
    </row>
    <row r="30" spans="1:6" ht="14.4" x14ac:dyDescent="0.3">
      <c r="A30" s="11">
        <v>44309</v>
      </c>
      <c r="B30" s="12" t="s">
        <v>31</v>
      </c>
      <c r="C30" s="9">
        <v>-31.220000000000002</v>
      </c>
      <c r="D30" s="24">
        <v>44123</v>
      </c>
      <c r="E30" s="15" t="s">
        <v>7</v>
      </c>
      <c r="F30" s="15" t="s">
        <v>13</v>
      </c>
    </row>
    <row r="31" spans="1:6" ht="14.4" x14ac:dyDescent="0.3">
      <c r="A31" s="11">
        <v>44309</v>
      </c>
      <c r="B31" s="12" t="s">
        <v>31</v>
      </c>
      <c r="C31" s="9">
        <v>-31.220000000000002</v>
      </c>
      <c r="D31" s="24">
        <v>44123</v>
      </c>
      <c r="E31" s="15" t="s">
        <v>7</v>
      </c>
      <c r="F31" s="15" t="s">
        <v>13</v>
      </c>
    </row>
    <row r="32" spans="1:6" ht="14.4" x14ac:dyDescent="0.3">
      <c r="A32" s="11">
        <v>44309</v>
      </c>
      <c r="B32" s="12" t="s">
        <v>31</v>
      </c>
      <c r="C32" s="9">
        <v>31.220000000000002</v>
      </c>
      <c r="D32" s="24">
        <v>44146</v>
      </c>
      <c r="E32" s="15" t="s">
        <v>7</v>
      </c>
      <c r="F32" s="15" t="s">
        <v>13</v>
      </c>
    </row>
    <row r="33" spans="1:6" ht="14.4" x14ac:dyDescent="0.3">
      <c r="A33" s="11">
        <v>44313</v>
      </c>
      <c r="B33" s="12" t="s">
        <v>282</v>
      </c>
      <c r="C33" s="9">
        <v>-449.89</v>
      </c>
      <c r="D33" s="24"/>
      <c r="E33" s="14" t="s">
        <v>7</v>
      </c>
      <c r="F33" s="15" t="s">
        <v>13</v>
      </c>
    </row>
    <row r="34" spans="1:6" ht="14.4" x14ac:dyDescent="0.3">
      <c r="A34" s="32">
        <v>44313</v>
      </c>
      <c r="B34" s="12" t="s">
        <v>476</v>
      </c>
      <c r="C34" s="9">
        <v>-31.97</v>
      </c>
      <c r="D34" s="23"/>
      <c r="E34" s="15" t="s">
        <v>7</v>
      </c>
      <c r="F34" s="34" t="s">
        <v>8</v>
      </c>
    </row>
    <row r="35" spans="1:6" ht="14.4" x14ac:dyDescent="0.3">
      <c r="A35" s="11">
        <v>44314</v>
      </c>
      <c r="B35" s="12" t="s">
        <v>10</v>
      </c>
      <c r="C35" s="9">
        <v>-565.29999999999995</v>
      </c>
      <c r="D35" s="24">
        <v>44216</v>
      </c>
      <c r="E35" s="15" t="s">
        <v>7</v>
      </c>
      <c r="F35" s="15" t="s">
        <v>8</v>
      </c>
    </row>
    <row r="36" spans="1:6" ht="14.4" x14ac:dyDescent="0.3">
      <c r="A36" s="11">
        <v>44314</v>
      </c>
      <c r="B36" s="12" t="s">
        <v>10</v>
      </c>
      <c r="C36" s="9">
        <v>-1418.8600000000001</v>
      </c>
      <c r="D36" s="24">
        <v>44238</v>
      </c>
      <c r="E36" s="15" t="s">
        <v>87</v>
      </c>
      <c r="F36" s="15" t="s">
        <v>8</v>
      </c>
    </row>
    <row r="37" spans="1:6" ht="14.4" x14ac:dyDescent="0.3">
      <c r="A37" s="11">
        <v>44314</v>
      </c>
      <c r="B37" s="12" t="s">
        <v>10</v>
      </c>
      <c r="C37" s="9">
        <v>-123.89999999999999</v>
      </c>
      <c r="D37" s="24">
        <v>44238</v>
      </c>
      <c r="E37" s="15" t="s">
        <v>7</v>
      </c>
      <c r="F37" s="15" t="s">
        <v>8</v>
      </c>
    </row>
    <row r="38" spans="1:6" ht="14.4" x14ac:dyDescent="0.3">
      <c r="A38" s="11">
        <v>44314</v>
      </c>
      <c r="B38" s="12" t="s">
        <v>10</v>
      </c>
      <c r="C38" s="9">
        <v>-83.9</v>
      </c>
      <c r="D38" s="24">
        <v>44238</v>
      </c>
      <c r="E38" s="15" t="s">
        <v>87</v>
      </c>
      <c r="F38" s="15" t="s">
        <v>8</v>
      </c>
    </row>
    <row r="39" spans="1:6" ht="14.4" x14ac:dyDescent="0.3">
      <c r="A39" s="11">
        <v>44314</v>
      </c>
      <c r="B39" s="12" t="s">
        <v>10</v>
      </c>
      <c r="C39" s="9">
        <v>-254.26999999999998</v>
      </c>
      <c r="D39" s="24">
        <v>44238</v>
      </c>
      <c r="E39" s="15" t="s">
        <v>7</v>
      </c>
      <c r="F39" s="15" t="s">
        <v>8</v>
      </c>
    </row>
    <row r="40" spans="1:6" ht="14.4" x14ac:dyDescent="0.3">
      <c r="A40" s="11">
        <v>44314</v>
      </c>
      <c r="B40" s="12" t="s">
        <v>10</v>
      </c>
      <c r="C40" s="9">
        <v>-53.900000000000006</v>
      </c>
      <c r="D40" s="24">
        <v>44238</v>
      </c>
      <c r="E40" s="15" t="s">
        <v>86</v>
      </c>
      <c r="F40" s="15" t="s">
        <v>8</v>
      </c>
    </row>
    <row r="41" spans="1:6" ht="14.4" x14ac:dyDescent="0.3">
      <c r="A41" s="11">
        <v>44314</v>
      </c>
      <c r="B41" s="12" t="s">
        <v>10</v>
      </c>
      <c r="C41" s="9">
        <v>-1240.24</v>
      </c>
      <c r="D41" s="24">
        <v>44238</v>
      </c>
      <c r="E41" s="15" t="s">
        <v>94</v>
      </c>
      <c r="F41" s="15" t="s">
        <v>8</v>
      </c>
    </row>
    <row r="42" spans="1:6" ht="14.4" x14ac:dyDescent="0.3">
      <c r="A42" s="11">
        <v>44314</v>
      </c>
      <c r="B42" s="12" t="s">
        <v>10</v>
      </c>
      <c r="C42" s="9">
        <v>-54.129999999999995</v>
      </c>
      <c r="D42" s="24">
        <v>44238</v>
      </c>
      <c r="E42" s="15" t="s">
        <v>87</v>
      </c>
      <c r="F42" s="15" t="s">
        <v>8</v>
      </c>
    </row>
    <row r="43" spans="1:6" ht="14.4" x14ac:dyDescent="0.3">
      <c r="A43" s="11">
        <v>44314</v>
      </c>
      <c r="B43" s="12" t="s">
        <v>10</v>
      </c>
      <c r="C43" s="9">
        <v>-5968.08</v>
      </c>
      <c r="D43" s="24">
        <v>44238</v>
      </c>
      <c r="E43" s="15" t="s">
        <v>95</v>
      </c>
      <c r="F43" s="15" t="s">
        <v>8</v>
      </c>
    </row>
    <row r="44" spans="1:6" ht="14.4" x14ac:dyDescent="0.3">
      <c r="A44" s="11">
        <v>44314</v>
      </c>
      <c r="B44" s="12" t="s">
        <v>10</v>
      </c>
      <c r="C44" s="9">
        <v>-290.64999999999998</v>
      </c>
      <c r="D44" s="24">
        <v>44247</v>
      </c>
      <c r="E44" s="15" t="s">
        <v>7</v>
      </c>
      <c r="F44" s="15" t="s">
        <v>8</v>
      </c>
    </row>
    <row r="45" spans="1:6" ht="14.4" x14ac:dyDescent="0.3">
      <c r="A45" s="11">
        <v>44314</v>
      </c>
      <c r="B45" s="12" t="s">
        <v>42</v>
      </c>
      <c r="C45" s="9">
        <v>-85547.26</v>
      </c>
      <c r="D45" s="24">
        <v>44255</v>
      </c>
      <c r="E45" s="15" t="s">
        <v>43</v>
      </c>
      <c r="F45" s="15" t="s">
        <v>18</v>
      </c>
    </row>
    <row r="46" spans="1:6" ht="14.4" x14ac:dyDescent="0.3">
      <c r="A46" s="11">
        <v>44314</v>
      </c>
      <c r="B46" s="12" t="s">
        <v>42</v>
      </c>
      <c r="C46" s="9">
        <v>-179.45999999999998</v>
      </c>
      <c r="D46" s="24">
        <v>44272</v>
      </c>
      <c r="E46" s="15" t="s">
        <v>43</v>
      </c>
      <c r="F46" s="15" t="s">
        <v>18</v>
      </c>
    </row>
    <row r="47" spans="1:6" ht="14.4" x14ac:dyDescent="0.3">
      <c r="A47" s="11">
        <v>44315</v>
      </c>
      <c r="B47" s="12" t="s">
        <v>6</v>
      </c>
      <c r="C47" s="9">
        <f>-1374.29-1.5</f>
        <v>-1375.79</v>
      </c>
      <c r="D47" s="24">
        <v>44295</v>
      </c>
      <c r="E47" s="15" t="s">
        <v>7</v>
      </c>
      <c r="F47" s="15" t="s">
        <v>8</v>
      </c>
    </row>
    <row r="48" spans="1:6" ht="14.4" x14ac:dyDescent="0.3">
      <c r="A48" s="11">
        <v>44316</v>
      </c>
      <c r="B48" s="12" t="s">
        <v>6</v>
      </c>
      <c r="C48" s="9">
        <v>-226.96</v>
      </c>
      <c r="D48" s="24">
        <v>44296</v>
      </c>
      <c r="E48" s="15" t="s">
        <v>7</v>
      </c>
      <c r="F48" s="15" t="s">
        <v>8</v>
      </c>
    </row>
    <row r="49" spans="1:6" ht="14.4" x14ac:dyDescent="0.3">
      <c r="A49" s="11">
        <v>44316</v>
      </c>
      <c r="B49" s="12" t="s">
        <v>6</v>
      </c>
      <c r="C49" s="9">
        <f>-566.8-169.9</f>
        <v>-736.69999999999993</v>
      </c>
      <c r="D49" s="24">
        <v>44296</v>
      </c>
      <c r="E49" s="15" t="s">
        <v>7</v>
      </c>
      <c r="F49" s="15" t="s">
        <v>8</v>
      </c>
    </row>
    <row r="50" spans="1:6" ht="14.4" x14ac:dyDescent="0.3">
      <c r="A50" s="11">
        <v>44316</v>
      </c>
      <c r="B50" s="12" t="s">
        <v>6</v>
      </c>
      <c r="C50" s="9">
        <v>-261.54000000000002</v>
      </c>
      <c r="D50" s="24">
        <v>44296</v>
      </c>
      <c r="E50" s="15" t="s">
        <v>7</v>
      </c>
      <c r="F50" s="15" t="s">
        <v>8</v>
      </c>
    </row>
    <row r="51" spans="1:6" ht="14.4" x14ac:dyDescent="0.3">
      <c r="A51" s="11">
        <v>44316</v>
      </c>
      <c r="B51" s="12" t="s">
        <v>19</v>
      </c>
      <c r="C51" s="9">
        <v>-120.02</v>
      </c>
      <c r="D51" s="24">
        <v>44296</v>
      </c>
      <c r="E51" s="15" t="s">
        <v>7</v>
      </c>
      <c r="F51" s="15" t="s">
        <v>8</v>
      </c>
    </row>
    <row r="52" spans="1:6" ht="14.4" x14ac:dyDescent="0.3">
      <c r="A52" s="11">
        <v>44316</v>
      </c>
      <c r="B52" s="12" t="s">
        <v>285</v>
      </c>
      <c r="C52" s="9">
        <v>-16506.36</v>
      </c>
      <c r="D52" s="24">
        <v>44272</v>
      </c>
      <c r="E52" s="15" t="s">
        <v>286</v>
      </c>
      <c r="F52" s="14" t="s">
        <v>13</v>
      </c>
    </row>
    <row r="53" spans="1:6" ht="14.4" x14ac:dyDescent="0.3">
      <c r="A53" s="11">
        <v>44316</v>
      </c>
      <c r="B53" s="12" t="s">
        <v>19</v>
      </c>
      <c r="C53" s="9">
        <v>-72.36</v>
      </c>
      <c r="D53" s="24">
        <v>44296</v>
      </c>
      <c r="E53" s="15" t="s">
        <v>7</v>
      </c>
      <c r="F53" s="15" t="s">
        <v>8</v>
      </c>
    </row>
    <row r="54" spans="1:6" ht="14.4" x14ac:dyDescent="0.3">
      <c r="A54" s="11">
        <v>44316</v>
      </c>
      <c r="B54" s="12" t="s">
        <v>19</v>
      </c>
      <c r="C54" s="9">
        <v>-32.58</v>
      </c>
      <c r="D54" s="24">
        <v>44296</v>
      </c>
      <c r="E54" s="15" t="s">
        <v>7</v>
      </c>
      <c r="F54" s="15" t="s">
        <v>8</v>
      </c>
    </row>
    <row r="55" spans="1:6" ht="14.4" x14ac:dyDescent="0.3">
      <c r="A55" s="11">
        <v>44316</v>
      </c>
      <c r="B55" s="12" t="s">
        <v>287</v>
      </c>
      <c r="C55" s="9">
        <v>-63</v>
      </c>
      <c r="D55" s="24">
        <v>44298</v>
      </c>
      <c r="E55" s="15" t="s">
        <v>288</v>
      </c>
      <c r="F55" s="14" t="s">
        <v>13</v>
      </c>
    </row>
    <row r="56" spans="1:6" ht="14.4" x14ac:dyDescent="0.3">
      <c r="A56" s="11">
        <v>44316</v>
      </c>
      <c r="B56" s="12" t="s">
        <v>9</v>
      </c>
      <c r="C56" s="9">
        <v>-65.490000000000009</v>
      </c>
      <c r="D56" s="24">
        <v>44316</v>
      </c>
      <c r="E56" s="15" t="s">
        <v>7</v>
      </c>
      <c r="F56" s="14" t="s">
        <v>13</v>
      </c>
    </row>
    <row r="57" spans="1:6" ht="14.4" x14ac:dyDescent="0.3">
      <c r="A57" s="32">
        <v>44316</v>
      </c>
      <c r="B57" s="12" t="s">
        <v>418</v>
      </c>
      <c r="C57" s="9">
        <v>-16</v>
      </c>
      <c r="D57" s="23"/>
      <c r="E57" s="15" t="s">
        <v>7</v>
      </c>
      <c r="F57" s="15" t="s">
        <v>175</v>
      </c>
    </row>
    <row r="58" spans="1:6" ht="14.4" x14ac:dyDescent="0.3">
      <c r="A58" s="32">
        <v>44316</v>
      </c>
      <c r="B58" s="12" t="s">
        <v>477</v>
      </c>
      <c r="C58" s="9">
        <v>-9</v>
      </c>
      <c r="D58" s="23"/>
      <c r="E58" s="15" t="s">
        <v>7</v>
      </c>
      <c r="F58" s="15" t="s">
        <v>13</v>
      </c>
    </row>
    <row r="59" spans="1:6" ht="14.4" x14ac:dyDescent="0.3">
      <c r="A59" s="32">
        <v>44321</v>
      </c>
      <c r="B59" s="12" t="s">
        <v>478</v>
      </c>
      <c r="C59" s="9">
        <v>-17.95</v>
      </c>
      <c r="D59" s="23"/>
      <c r="E59" s="15" t="s">
        <v>7</v>
      </c>
      <c r="F59" s="15" t="s">
        <v>175</v>
      </c>
    </row>
    <row r="60" spans="1:6" ht="14.4" x14ac:dyDescent="0.3">
      <c r="A60" s="11">
        <v>44322</v>
      </c>
      <c r="B60" s="12" t="s">
        <v>9</v>
      </c>
      <c r="C60" s="9">
        <v>-1187.7</v>
      </c>
      <c r="D60" s="24">
        <v>44294</v>
      </c>
      <c r="E60" s="15" t="s">
        <v>7</v>
      </c>
      <c r="F60" s="14" t="s">
        <v>194</v>
      </c>
    </row>
    <row r="61" spans="1:6" ht="14.4" x14ac:dyDescent="0.3">
      <c r="A61" s="11">
        <v>44322</v>
      </c>
      <c r="B61" s="12" t="s">
        <v>9</v>
      </c>
      <c r="C61" s="9">
        <v>-901.56000000000006</v>
      </c>
      <c r="D61" s="24">
        <v>44295</v>
      </c>
      <c r="E61" s="15" t="s">
        <v>7</v>
      </c>
      <c r="F61" s="14" t="s">
        <v>194</v>
      </c>
    </row>
    <row r="62" spans="1:6" ht="14.4" x14ac:dyDescent="0.3">
      <c r="A62" s="11">
        <v>44322</v>
      </c>
      <c r="B62" s="12" t="s">
        <v>5</v>
      </c>
      <c r="C62" s="9">
        <f>-59.34-24.21</f>
        <v>-83.550000000000011</v>
      </c>
      <c r="D62" s="24">
        <v>44302</v>
      </c>
      <c r="E62" s="15" t="s">
        <v>34</v>
      </c>
      <c r="F62" s="15" t="s">
        <v>167</v>
      </c>
    </row>
    <row r="63" spans="1:6" ht="14.4" x14ac:dyDescent="0.3">
      <c r="A63" s="11">
        <v>44323</v>
      </c>
      <c r="B63" s="12" t="s">
        <v>10</v>
      </c>
      <c r="C63" s="9">
        <v>-354.74</v>
      </c>
      <c r="D63" s="24">
        <v>44298</v>
      </c>
      <c r="E63" s="15" t="s">
        <v>7</v>
      </c>
      <c r="F63" s="15" t="s">
        <v>8</v>
      </c>
    </row>
    <row r="64" spans="1:6" ht="14.4" x14ac:dyDescent="0.3">
      <c r="A64" s="11">
        <v>44323</v>
      </c>
      <c r="B64" s="12" t="s">
        <v>10</v>
      </c>
      <c r="C64" s="9">
        <v>-86.35</v>
      </c>
      <c r="D64" s="24">
        <v>44298</v>
      </c>
      <c r="E64" s="15" t="s">
        <v>41</v>
      </c>
      <c r="F64" s="15" t="s">
        <v>8</v>
      </c>
    </row>
    <row r="65" spans="1:6" ht="14.4" x14ac:dyDescent="0.3">
      <c r="A65" s="11">
        <v>44323</v>
      </c>
      <c r="B65" s="12" t="s">
        <v>289</v>
      </c>
      <c r="C65" s="9">
        <v>-1000</v>
      </c>
      <c r="D65" s="24">
        <v>44329</v>
      </c>
      <c r="E65" s="15" t="s">
        <v>290</v>
      </c>
      <c r="F65" s="14" t="s">
        <v>158</v>
      </c>
    </row>
    <row r="66" spans="1:6" ht="14.4" x14ac:dyDescent="0.3">
      <c r="A66" s="32">
        <v>44323</v>
      </c>
      <c r="B66" s="16" t="s">
        <v>479</v>
      </c>
      <c r="C66" s="9">
        <v>-7831.0299999999988</v>
      </c>
      <c r="D66" s="23"/>
      <c r="E66" s="15" t="s">
        <v>7</v>
      </c>
      <c r="F66" s="15" t="s">
        <v>13</v>
      </c>
    </row>
    <row r="67" spans="1:6" ht="14.4" x14ac:dyDescent="0.3">
      <c r="A67" s="32">
        <v>44323</v>
      </c>
      <c r="B67" s="16" t="s">
        <v>384</v>
      </c>
      <c r="C67" s="9">
        <v>-423.86</v>
      </c>
      <c r="D67" s="23"/>
      <c r="E67" s="15" t="s">
        <v>7</v>
      </c>
      <c r="F67" s="15" t="s">
        <v>164</v>
      </c>
    </row>
    <row r="68" spans="1:6" ht="14.4" x14ac:dyDescent="0.3">
      <c r="A68" s="32">
        <v>44323</v>
      </c>
      <c r="B68" s="12" t="s">
        <v>162</v>
      </c>
      <c r="C68" s="9">
        <v>-370</v>
      </c>
      <c r="D68" s="23"/>
      <c r="E68" s="15" t="s">
        <v>7</v>
      </c>
      <c r="F68" s="15" t="s">
        <v>89</v>
      </c>
    </row>
    <row r="69" spans="1:6" ht="14.4" x14ac:dyDescent="0.3">
      <c r="A69" s="32">
        <v>44323</v>
      </c>
      <c r="B69" s="12" t="s">
        <v>162</v>
      </c>
      <c r="C69" s="9">
        <v>-169882.3</v>
      </c>
      <c r="D69" s="23"/>
      <c r="E69" s="15" t="s">
        <v>7</v>
      </c>
      <c r="F69" s="15" t="s">
        <v>89</v>
      </c>
    </row>
    <row r="70" spans="1:6" ht="14.4" x14ac:dyDescent="0.3">
      <c r="A70" s="11">
        <v>44329</v>
      </c>
      <c r="B70" s="12" t="s">
        <v>124</v>
      </c>
      <c r="C70" s="9">
        <v>-3282</v>
      </c>
      <c r="D70" s="24">
        <v>44198</v>
      </c>
      <c r="E70" s="15" t="s">
        <v>291</v>
      </c>
      <c r="F70" s="14" t="s">
        <v>158</v>
      </c>
    </row>
    <row r="71" spans="1:6" ht="14.4" x14ac:dyDescent="0.3">
      <c r="A71" s="11">
        <v>44329</v>
      </c>
      <c r="B71" s="12" t="s">
        <v>124</v>
      </c>
      <c r="C71" s="9">
        <v>-5263.87</v>
      </c>
      <c r="D71" s="24">
        <v>44255</v>
      </c>
      <c r="E71" s="15" t="s">
        <v>292</v>
      </c>
      <c r="F71" s="14" t="s">
        <v>158</v>
      </c>
    </row>
    <row r="72" spans="1:6" ht="14.4" x14ac:dyDescent="0.3">
      <c r="A72" s="11">
        <v>44329</v>
      </c>
      <c r="B72" s="12" t="s">
        <v>124</v>
      </c>
      <c r="C72" s="9">
        <v>-7245.5499999999993</v>
      </c>
      <c r="D72" s="24">
        <v>44255</v>
      </c>
      <c r="E72" s="15" t="s">
        <v>292</v>
      </c>
      <c r="F72" s="14" t="s">
        <v>158</v>
      </c>
    </row>
    <row r="73" spans="1:6" ht="14.4" x14ac:dyDescent="0.3">
      <c r="A73" s="11">
        <v>44329</v>
      </c>
      <c r="B73" s="12" t="s">
        <v>124</v>
      </c>
      <c r="C73" s="9">
        <v>-28367.610000000004</v>
      </c>
      <c r="D73" s="24">
        <v>44286</v>
      </c>
      <c r="E73" s="15" t="s">
        <v>292</v>
      </c>
      <c r="F73" s="14" t="s">
        <v>158</v>
      </c>
    </row>
    <row r="74" spans="1:6" ht="14.4" x14ac:dyDescent="0.3">
      <c r="A74" s="11">
        <v>44329</v>
      </c>
      <c r="B74" s="12" t="s">
        <v>293</v>
      </c>
      <c r="C74" s="9">
        <f>-5400-134.1</f>
        <v>-5534.1</v>
      </c>
      <c r="D74" s="24">
        <v>44327</v>
      </c>
      <c r="E74" s="15" t="s">
        <v>294</v>
      </c>
      <c r="F74" s="14" t="s">
        <v>13</v>
      </c>
    </row>
    <row r="75" spans="1:6" ht="14.4" x14ac:dyDescent="0.3">
      <c r="A75" s="32">
        <v>44329</v>
      </c>
      <c r="B75" s="12" t="s">
        <v>480</v>
      </c>
      <c r="C75" s="9">
        <v>-6.5</v>
      </c>
      <c r="D75" s="23"/>
      <c r="E75" s="15" t="s">
        <v>7</v>
      </c>
      <c r="F75" s="34" t="s">
        <v>13</v>
      </c>
    </row>
    <row r="76" spans="1:6" ht="14.4" x14ac:dyDescent="0.3">
      <c r="A76" s="32">
        <v>44333</v>
      </c>
      <c r="B76" s="12" t="s">
        <v>481</v>
      </c>
      <c r="C76" s="9">
        <v>-2229.46</v>
      </c>
      <c r="D76" s="23"/>
      <c r="E76" s="15" t="s">
        <v>7</v>
      </c>
      <c r="F76" s="15" t="s">
        <v>89</v>
      </c>
    </row>
    <row r="77" spans="1:6" ht="14.4" x14ac:dyDescent="0.3">
      <c r="A77" s="32">
        <v>44333</v>
      </c>
      <c r="B77" s="12" t="s">
        <v>482</v>
      </c>
      <c r="C77" s="9">
        <v>-65277.79</v>
      </c>
      <c r="D77" s="23"/>
      <c r="E77" s="15" t="s">
        <v>7</v>
      </c>
      <c r="F77" s="25" t="s">
        <v>172</v>
      </c>
    </row>
    <row r="78" spans="1:6" ht="14.4" x14ac:dyDescent="0.3">
      <c r="A78" s="32">
        <v>44333</v>
      </c>
      <c r="B78" s="12" t="s">
        <v>482</v>
      </c>
      <c r="C78" s="9">
        <v>-174275.84</v>
      </c>
      <c r="D78" s="23"/>
      <c r="E78" s="15" t="s">
        <v>7</v>
      </c>
      <c r="F78" s="25" t="s">
        <v>172</v>
      </c>
    </row>
    <row r="79" spans="1:6" ht="14.4" x14ac:dyDescent="0.3">
      <c r="A79" s="11">
        <v>44334</v>
      </c>
      <c r="B79" s="12" t="s">
        <v>9</v>
      </c>
      <c r="C79" s="9">
        <v>-98.11</v>
      </c>
      <c r="D79" s="24">
        <v>44330</v>
      </c>
      <c r="E79" s="15" t="s">
        <v>7</v>
      </c>
      <c r="F79" s="14" t="s">
        <v>13</v>
      </c>
    </row>
    <row r="80" spans="1:6" ht="14.4" x14ac:dyDescent="0.3">
      <c r="A80" s="11">
        <v>44334</v>
      </c>
      <c r="B80" s="12" t="s">
        <v>12</v>
      </c>
      <c r="C80" s="9">
        <v>-34.840000000000003</v>
      </c>
      <c r="D80" s="24">
        <v>44334</v>
      </c>
      <c r="E80" s="15" t="s">
        <v>7</v>
      </c>
      <c r="F80" s="14" t="s">
        <v>13</v>
      </c>
    </row>
    <row r="81" spans="1:6" ht="14.4" x14ac:dyDescent="0.3">
      <c r="A81" s="32">
        <v>44334</v>
      </c>
      <c r="B81" s="12" t="s">
        <v>11</v>
      </c>
      <c r="C81" s="9">
        <v>-2.25</v>
      </c>
      <c r="D81" s="23"/>
      <c r="E81" s="15" t="s">
        <v>7</v>
      </c>
      <c r="F81" s="15" t="s">
        <v>13</v>
      </c>
    </row>
    <row r="82" spans="1:6" ht="14.4" x14ac:dyDescent="0.3">
      <c r="A82" s="11">
        <v>44336</v>
      </c>
      <c r="B82" s="12" t="s">
        <v>5</v>
      </c>
      <c r="C82" s="9">
        <f>-186.8-57.35+55.85</f>
        <v>-188.3</v>
      </c>
      <c r="D82" s="24">
        <v>44316</v>
      </c>
      <c r="E82" s="15" t="s">
        <v>34</v>
      </c>
      <c r="F82" s="15" t="s">
        <v>167</v>
      </c>
    </row>
    <row r="83" spans="1:6" ht="14.4" x14ac:dyDescent="0.3">
      <c r="A83" s="11">
        <v>44336</v>
      </c>
      <c r="B83" s="12" t="s">
        <v>5</v>
      </c>
      <c r="C83" s="9">
        <v>-5</v>
      </c>
      <c r="D83" s="24">
        <v>44316</v>
      </c>
      <c r="E83" s="15" t="s">
        <v>34</v>
      </c>
      <c r="F83" s="15" t="s">
        <v>167</v>
      </c>
    </row>
    <row r="84" spans="1:6" ht="14.4" x14ac:dyDescent="0.3">
      <c r="A84" s="32">
        <v>44336</v>
      </c>
      <c r="B84" s="12" t="s">
        <v>483</v>
      </c>
      <c r="C84" s="9">
        <v>-16.899999999999999</v>
      </c>
      <c r="D84" s="23"/>
      <c r="E84" s="15" t="s">
        <v>7</v>
      </c>
      <c r="F84" s="34" t="s">
        <v>13</v>
      </c>
    </row>
    <row r="85" spans="1:6" ht="14.4" x14ac:dyDescent="0.3">
      <c r="A85" s="11">
        <v>44340</v>
      </c>
      <c r="B85" s="12" t="s">
        <v>15</v>
      </c>
      <c r="C85" s="9">
        <f>-39.94-1.5</f>
        <v>-41.44</v>
      </c>
      <c r="D85" s="24">
        <v>44324</v>
      </c>
      <c r="E85" s="15" t="s">
        <v>7</v>
      </c>
      <c r="F85" s="14" t="s">
        <v>8</v>
      </c>
    </row>
    <row r="86" spans="1:6" ht="14.4" x14ac:dyDescent="0.3">
      <c r="A86" s="32">
        <v>44340</v>
      </c>
      <c r="B86" s="12" t="s">
        <v>484</v>
      </c>
      <c r="C86" s="9">
        <v>-32</v>
      </c>
      <c r="D86" s="23"/>
      <c r="E86" s="15" t="s">
        <v>7</v>
      </c>
      <c r="F86" s="25" t="s">
        <v>172</v>
      </c>
    </row>
    <row r="87" spans="1:6" ht="14.4" x14ac:dyDescent="0.3">
      <c r="A87" s="11">
        <v>44341</v>
      </c>
      <c r="B87" s="12" t="s">
        <v>31</v>
      </c>
      <c r="C87" s="9">
        <v>-25</v>
      </c>
      <c r="D87" s="24">
        <v>44341</v>
      </c>
      <c r="E87" s="15" t="s">
        <v>7</v>
      </c>
      <c r="F87" s="15" t="s">
        <v>13</v>
      </c>
    </row>
    <row r="88" spans="1:6" ht="14.4" x14ac:dyDescent="0.3">
      <c r="A88" s="32">
        <v>44341</v>
      </c>
      <c r="B88" s="12" t="s">
        <v>485</v>
      </c>
      <c r="C88" s="9">
        <v>-2.5</v>
      </c>
      <c r="D88" s="23"/>
      <c r="E88" s="15" t="s">
        <v>7</v>
      </c>
      <c r="F88" s="34" t="s">
        <v>13</v>
      </c>
    </row>
    <row r="89" spans="1:6" ht="14.4" x14ac:dyDescent="0.3">
      <c r="A89" s="11">
        <v>44342</v>
      </c>
      <c r="B89" s="12" t="s">
        <v>42</v>
      </c>
      <c r="C89" s="9">
        <v>-97242.65</v>
      </c>
      <c r="D89" s="24">
        <v>44286</v>
      </c>
      <c r="E89" s="15" t="s">
        <v>43</v>
      </c>
      <c r="F89" s="15" t="s">
        <v>18</v>
      </c>
    </row>
    <row r="90" spans="1:6" ht="14.4" x14ac:dyDescent="0.3">
      <c r="A90" s="11">
        <v>44342</v>
      </c>
      <c r="B90" s="12" t="s">
        <v>295</v>
      </c>
      <c r="C90" s="9">
        <v>-1243.73</v>
      </c>
      <c r="D90" s="24">
        <v>42890</v>
      </c>
      <c r="E90" s="15" t="s">
        <v>296</v>
      </c>
      <c r="F90" s="14" t="s">
        <v>8</v>
      </c>
    </row>
    <row r="91" spans="1:6" ht="14.4" x14ac:dyDescent="0.3">
      <c r="A91" s="11">
        <v>44342</v>
      </c>
      <c r="B91" s="12" t="s">
        <v>42</v>
      </c>
      <c r="C91" s="9">
        <v>-143.35</v>
      </c>
      <c r="D91" s="24">
        <v>44302</v>
      </c>
      <c r="E91" s="15" t="s">
        <v>43</v>
      </c>
      <c r="F91" s="15" t="s">
        <v>18</v>
      </c>
    </row>
    <row r="92" spans="1:6" ht="14.4" x14ac:dyDescent="0.3">
      <c r="A92" s="11">
        <v>44342</v>
      </c>
      <c r="B92" s="12" t="s">
        <v>121</v>
      </c>
      <c r="C92" s="9">
        <v>-500</v>
      </c>
      <c r="D92" s="24">
        <v>44308</v>
      </c>
      <c r="E92" s="15" t="s">
        <v>297</v>
      </c>
      <c r="F92" s="15" t="s">
        <v>89</v>
      </c>
    </row>
    <row r="93" spans="1:6" ht="14.4" x14ac:dyDescent="0.3">
      <c r="A93" s="11">
        <v>44342</v>
      </c>
      <c r="B93" s="12" t="s">
        <v>295</v>
      </c>
      <c r="C93" s="9">
        <v>-1326.3500000000001</v>
      </c>
      <c r="D93" s="24">
        <v>42919</v>
      </c>
      <c r="E93" s="15" t="s">
        <v>296</v>
      </c>
      <c r="F93" s="14" t="s">
        <v>8</v>
      </c>
    </row>
    <row r="94" spans="1:6" ht="14.4" x14ac:dyDescent="0.3">
      <c r="A94" s="11">
        <v>44342</v>
      </c>
      <c r="B94" s="12" t="s">
        <v>295</v>
      </c>
      <c r="C94" s="9">
        <v>-2040.8799999999999</v>
      </c>
      <c r="D94" s="24">
        <v>42950</v>
      </c>
      <c r="E94" s="15" t="s">
        <v>296</v>
      </c>
      <c r="F94" s="14" t="s">
        <v>8</v>
      </c>
    </row>
    <row r="95" spans="1:6" ht="14.4" x14ac:dyDescent="0.3">
      <c r="A95" s="11">
        <v>44342</v>
      </c>
      <c r="B95" s="12" t="s">
        <v>21</v>
      </c>
      <c r="C95" s="9">
        <v>-11.89</v>
      </c>
      <c r="D95" s="24">
        <v>44368</v>
      </c>
      <c r="E95" s="15" t="s">
        <v>7</v>
      </c>
      <c r="F95" s="14" t="s">
        <v>13</v>
      </c>
    </row>
    <row r="96" spans="1:6" ht="14.4" x14ac:dyDescent="0.3">
      <c r="A96" s="11">
        <v>44342</v>
      </c>
      <c r="B96" s="12" t="s">
        <v>295</v>
      </c>
      <c r="C96" s="17">
        <f>667.89-300</f>
        <v>367.89</v>
      </c>
      <c r="D96" s="24">
        <v>43017</v>
      </c>
      <c r="E96" s="15" t="s">
        <v>296</v>
      </c>
      <c r="F96" s="14" t="s">
        <v>8</v>
      </c>
    </row>
    <row r="97" spans="1:6" ht="14.4" x14ac:dyDescent="0.3">
      <c r="A97" s="11">
        <v>44343</v>
      </c>
      <c r="B97" s="12" t="s">
        <v>6</v>
      </c>
      <c r="C97" s="9">
        <v>-1026.98</v>
      </c>
      <c r="D97" s="24">
        <v>44323</v>
      </c>
      <c r="E97" s="15" t="s">
        <v>7</v>
      </c>
      <c r="F97" s="15" t="s">
        <v>8</v>
      </c>
    </row>
    <row r="98" spans="1:6" ht="14.4" x14ac:dyDescent="0.3">
      <c r="A98" s="11">
        <v>44343</v>
      </c>
      <c r="B98" s="12" t="s">
        <v>17</v>
      </c>
      <c r="C98" s="9">
        <f>-150.78+0.07-3.07</f>
        <v>-153.78</v>
      </c>
      <c r="D98" s="24">
        <v>44313</v>
      </c>
      <c r="E98" s="15" t="s">
        <v>7</v>
      </c>
      <c r="F98" s="15" t="s">
        <v>8</v>
      </c>
    </row>
    <row r="99" spans="1:6" ht="14.4" x14ac:dyDescent="0.3">
      <c r="A99" s="32">
        <v>44343</v>
      </c>
      <c r="B99" s="12" t="s">
        <v>486</v>
      </c>
      <c r="C99" s="9">
        <v>-6674.73</v>
      </c>
      <c r="D99" s="23"/>
      <c r="E99" s="15" t="s">
        <v>7</v>
      </c>
      <c r="F99" s="25" t="s">
        <v>172</v>
      </c>
    </row>
    <row r="100" spans="1:6" ht="14.4" x14ac:dyDescent="0.3">
      <c r="A100" s="11">
        <v>44347</v>
      </c>
      <c r="B100" s="12" t="s">
        <v>10</v>
      </c>
      <c r="C100" s="9">
        <v>-219.17999999999998</v>
      </c>
      <c r="D100" s="24">
        <v>44204</v>
      </c>
      <c r="E100" s="15" t="s">
        <v>75</v>
      </c>
      <c r="F100" s="15" t="s">
        <v>8</v>
      </c>
    </row>
    <row r="101" spans="1:6" ht="14.4" x14ac:dyDescent="0.3">
      <c r="A101" s="11">
        <v>44347</v>
      </c>
      <c r="B101" s="12" t="s">
        <v>69</v>
      </c>
      <c r="C101" s="9">
        <v>-5400</v>
      </c>
      <c r="D101" s="24">
        <v>44196</v>
      </c>
      <c r="E101" s="15" t="s">
        <v>140</v>
      </c>
      <c r="F101" s="14" t="s">
        <v>161</v>
      </c>
    </row>
    <row r="102" spans="1:6" ht="14.4" x14ac:dyDescent="0.3">
      <c r="A102" s="11">
        <v>44347</v>
      </c>
      <c r="B102" s="12" t="s">
        <v>298</v>
      </c>
      <c r="C102" s="9">
        <v>-49200</v>
      </c>
      <c r="D102" s="24">
        <v>44196</v>
      </c>
      <c r="E102" s="15" t="s">
        <v>299</v>
      </c>
      <c r="F102" s="14" t="s">
        <v>161</v>
      </c>
    </row>
    <row r="103" spans="1:6" ht="14.4" x14ac:dyDescent="0.3">
      <c r="A103" s="11">
        <v>44347</v>
      </c>
      <c r="B103" s="12" t="s">
        <v>63</v>
      </c>
      <c r="C103" s="9">
        <v>-16418</v>
      </c>
      <c r="D103" s="24">
        <v>44196</v>
      </c>
      <c r="E103" s="15" t="s">
        <v>300</v>
      </c>
      <c r="F103" s="14" t="s">
        <v>161</v>
      </c>
    </row>
    <row r="104" spans="1:6" ht="14.4" x14ac:dyDescent="0.3">
      <c r="A104" s="11">
        <v>44347</v>
      </c>
      <c r="B104" s="12" t="s">
        <v>301</v>
      </c>
      <c r="C104" s="9">
        <v>-3200</v>
      </c>
      <c r="D104" s="24">
        <v>44196</v>
      </c>
      <c r="E104" s="15" t="s">
        <v>302</v>
      </c>
      <c r="F104" s="14" t="s">
        <v>161</v>
      </c>
    </row>
    <row r="105" spans="1:6" ht="14.4" x14ac:dyDescent="0.3">
      <c r="A105" s="11">
        <v>44347</v>
      </c>
      <c r="B105" s="12" t="s">
        <v>301</v>
      </c>
      <c r="C105" s="9">
        <v>-3200</v>
      </c>
      <c r="D105" s="24">
        <v>44196</v>
      </c>
      <c r="E105" s="15" t="s">
        <v>303</v>
      </c>
      <c r="F105" s="14" t="s">
        <v>161</v>
      </c>
    </row>
    <row r="106" spans="1:6" ht="14.4" x14ac:dyDescent="0.3">
      <c r="A106" s="11">
        <v>44347</v>
      </c>
      <c r="B106" s="12" t="s">
        <v>10</v>
      </c>
      <c r="C106" s="9">
        <v>15.15</v>
      </c>
      <c r="D106" s="24">
        <v>44257</v>
      </c>
      <c r="E106" s="15" t="s">
        <v>7</v>
      </c>
      <c r="F106" s="15" t="s">
        <v>8</v>
      </c>
    </row>
    <row r="107" spans="1:6" ht="14.4" x14ac:dyDescent="0.3">
      <c r="A107" s="11">
        <v>44347</v>
      </c>
      <c r="B107" s="12" t="s">
        <v>10</v>
      </c>
      <c r="C107" s="9">
        <v>15.15</v>
      </c>
      <c r="D107" s="24">
        <v>44257</v>
      </c>
      <c r="E107" s="15" t="s">
        <v>7</v>
      </c>
      <c r="F107" s="15" t="s">
        <v>8</v>
      </c>
    </row>
    <row r="108" spans="1:6" ht="14.4" x14ac:dyDescent="0.3">
      <c r="A108" s="11">
        <v>44347</v>
      </c>
      <c r="B108" s="12" t="s">
        <v>10</v>
      </c>
      <c r="C108" s="9">
        <v>15.639999999999999</v>
      </c>
      <c r="D108" s="24">
        <v>44257</v>
      </c>
      <c r="E108" s="15" t="s">
        <v>7</v>
      </c>
      <c r="F108" s="15" t="s">
        <v>8</v>
      </c>
    </row>
    <row r="109" spans="1:6" ht="14.4" x14ac:dyDescent="0.3">
      <c r="A109" s="11">
        <v>44347</v>
      </c>
      <c r="B109" s="12" t="s">
        <v>10</v>
      </c>
      <c r="C109" s="9">
        <v>15.639999999999999</v>
      </c>
      <c r="D109" s="24">
        <v>44257</v>
      </c>
      <c r="E109" s="15" t="s">
        <v>7</v>
      </c>
      <c r="F109" s="15" t="s">
        <v>8</v>
      </c>
    </row>
    <row r="110" spans="1:6" ht="14.4" x14ac:dyDescent="0.3">
      <c r="A110" s="11">
        <v>44347</v>
      </c>
      <c r="B110" s="12" t="s">
        <v>10</v>
      </c>
      <c r="C110" s="9">
        <v>15.15</v>
      </c>
      <c r="D110" s="24">
        <v>44257</v>
      </c>
      <c r="E110" s="15" t="s">
        <v>7</v>
      </c>
      <c r="F110" s="15" t="s">
        <v>8</v>
      </c>
    </row>
    <row r="111" spans="1:6" ht="14.4" x14ac:dyDescent="0.3">
      <c r="A111" s="11">
        <v>44347</v>
      </c>
      <c r="B111" s="12" t="s">
        <v>47</v>
      </c>
      <c r="C111" s="9">
        <v>-16060</v>
      </c>
      <c r="D111" s="24">
        <v>44200</v>
      </c>
      <c r="E111" s="15" t="s">
        <v>7</v>
      </c>
      <c r="F111" s="15" t="s">
        <v>164</v>
      </c>
    </row>
    <row r="112" spans="1:6" ht="14.4" x14ac:dyDescent="0.3">
      <c r="A112" s="11">
        <v>44347</v>
      </c>
      <c r="B112" s="12" t="s">
        <v>10</v>
      </c>
      <c r="C112" s="9">
        <v>15.639999999999999</v>
      </c>
      <c r="D112" s="24">
        <v>44257</v>
      </c>
      <c r="E112" s="15" t="s">
        <v>7</v>
      </c>
      <c r="F112" s="15" t="s">
        <v>8</v>
      </c>
    </row>
    <row r="113" spans="1:6" ht="14.4" x14ac:dyDescent="0.3">
      <c r="A113" s="11">
        <v>44347</v>
      </c>
      <c r="B113" s="12" t="s">
        <v>26</v>
      </c>
      <c r="C113" s="9">
        <v>-1065.79</v>
      </c>
      <c r="D113" s="24">
        <v>44200</v>
      </c>
      <c r="E113" s="15" t="s">
        <v>112</v>
      </c>
      <c r="F113" s="14" t="s">
        <v>38</v>
      </c>
    </row>
    <row r="114" spans="1:6" ht="14.4" x14ac:dyDescent="0.3">
      <c r="A114" s="11">
        <v>44347</v>
      </c>
      <c r="B114" s="12" t="s">
        <v>10</v>
      </c>
      <c r="C114" s="9">
        <v>15.639999999999999</v>
      </c>
      <c r="D114" s="24">
        <v>44257</v>
      </c>
      <c r="E114" s="15" t="s">
        <v>7</v>
      </c>
      <c r="F114" s="15" t="s">
        <v>8</v>
      </c>
    </row>
    <row r="115" spans="1:6" ht="14.4" x14ac:dyDescent="0.3">
      <c r="A115" s="11">
        <v>44347</v>
      </c>
      <c r="B115" s="12" t="s">
        <v>304</v>
      </c>
      <c r="C115" s="9">
        <v>-1200</v>
      </c>
      <c r="D115" s="24">
        <v>44200</v>
      </c>
      <c r="E115" s="15" t="s">
        <v>305</v>
      </c>
      <c r="F115" s="14" t="s">
        <v>13</v>
      </c>
    </row>
    <row r="116" spans="1:6" ht="14.4" x14ac:dyDescent="0.3">
      <c r="A116" s="11">
        <v>44347</v>
      </c>
      <c r="B116" s="12" t="s">
        <v>57</v>
      </c>
      <c r="C116" s="9">
        <v>-500</v>
      </c>
      <c r="D116" s="24">
        <v>44197</v>
      </c>
      <c r="E116" s="15" t="s">
        <v>237</v>
      </c>
      <c r="F116" s="15" t="s">
        <v>8</v>
      </c>
    </row>
    <row r="117" spans="1:6" ht="14.4" x14ac:dyDescent="0.3">
      <c r="A117" s="11">
        <v>44347</v>
      </c>
      <c r="B117" s="12" t="s">
        <v>10</v>
      </c>
      <c r="C117" s="9">
        <v>14.63</v>
      </c>
      <c r="D117" s="24">
        <v>44257</v>
      </c>
      <c r="E117" s="15" t="s">
        <v>7</v>
      </c>
      <c r="F117" s="15" t="s">
        <v>8</v>
      </c>
    </row>
    <row r="118" spans="1:6" ht="14.4" x14ac:dyDescent="0.3">
      <c r="A118" s="11">
        <v>44347</v>
      </c>
      <c r="B118" s="12" t="s">
        <v>10</v>
      </c>
      <c r="C118" s="9">
        <v>15.639999999999999</v>
      </c>
      <c r="D118" s="24">
        <v>44257</v>
      </c>
      <c r="E118" s="15" t="s">
        <v>7</v>
      </c>
      <c r="F118" s="15" t="s">
        <v>8</v>
      </c>
    </row>
    <row r="119" spans="1:6" ht="14.4" x14ac:dyDescent="0.3">
      <c r="A119" s="11">
        <v>44347</v>
      </c>
      <c r="B119" s="12" t="s">
        <v>10</v>
      </c>
      <c r="C119" s="9">
        <v>15.639999999999999</v>
      </c>
      <c r="D119" s="24">
        <v>44257</v>
      </c>
      <c r="E119" s="15" t="s">
        <v>7</v>
      </c>
      <c r="F119" s="15" t="s">
        <v>8</v>
      </c>
    </row>
    <row r="120" spans="1:6" ht="14.4" x14ac:dyDescent="0.3">
      <c r="A120" s="11">
        <v>44347</v>
      </c>
      <c r="B120" s="12" t="s">
        <v>306</v>
      </c>
      <c r="C120" s="9">
        <v>-5000</v>
      </c>
      <c r="D120" s="24">
        <v>44207</v>
      </c>
      <c r="E120" s="15" t="s">
        <v>307</v>
      </c>
      <c r="F120" s="15" t="s">
        <v>158</v>
      </c>
    </row>
    <row r="121" spans="1:6" ht="14.4" x14ac:dyDescent="0.3">
      <c r="A121" s="11">
        <v>44347</v>
      </c>
      <c r="B121" s="12" t="s">
        <v>29</v>
      </c>
      <c r="C121" s="9">
        <v>-5708.1</v>
      </c>
      <c r="D121" s="24">
        <v>44207</v>
      </c>
      <c r="E121" s="15" t="s">
        <v>103</v>
      </c>
      <c r="F121" s="14" t="s">
        <v>161</v>
      </c>
    </row>
    <row r="122" spans="1:6" ht="14.4" x14ac:dyDescent="0.3">
      <c r="A122" s="11">
        <v>44347</v>
      </c>
      <c r="B122" s="12" t="s">
        <v>308</v>
      </c>
      <c r="C122" s="9">
        <v>-11320.83</v>
      </c>
      <c r="D122" s="24">
        <v>44208</v>
      </c>
      <c r="E122" s="15" t="s">
        <v>133</v>
      </c>
      <c r="F122" s="14" t="s">
        <v>161</v>
      </c>
    </row>
    <row r="123" spans="1:6" ht="14.4" x14ac:dyDescent="0.3">
      <c r="A123" s="11">
        <v>44347</v>
      </c>
      <c r="B123" s="12" t="s">
        <v>10</v>
      </c>
      <c r="C123" s="9">
        <f>-7322.12+105.1</f>
        <v>-7217.0199999999995</v>
      </c>
      <c r="D123" s="24">
        <v>44211</v>
      </c>
      <c r="E123" s="15" t="s">
        <v>145</v>
      </c>
      <c r="F123" s="15" t="s">
        <v>8</v>
      </c>
    </row>
    <row r="124" spans="1:6" ht="14.4" x14ac:dyDescent="0.3">
      <c r="A124" s="11">
        <v>44347</v>
      </c>
      <c r="B124" s="12" t="s">
        <v>10</v>
      </c>
      <c r="C124" s="9">
        <v>-20726.13</v>
      </c>
      <c r="D124" s="24">
        <v>44211</v>
      </c>
      <c r="E124" s="15" t="s">
        <v>144</v>
      </c>
      <c r="F124" s="15" t="s">
        <v>8</v>
      </c>
    </row>
    <row r="125" spans="1:6" ht="14.4" x14ac:dyDescent="0.3">
      <c r="A125" s="11">
        <v>44347</v>
      </c>
      <c r="B125" s="12" t="s">
        <v>10</v>
      </c>
      <c r="C125" s="9">
        <v>-1128.48</v>
      </c>
      <c r="D125" s="24">
        <v>44211</v>
      </c>
      <c r="E125" s="15" t="s">
        <v>142</v>
      </c>
      <c r="F125" s="15" t="s">
        <v>8</v>
      </c>
    </row>
    <row r="126" spans="1:6" ht="14.4" x14ac:dyDescent="0.3">
      <c r="A126" s="11">
        <v>44347</v>
      </c>
      <c r="B126" s="12" t="s">
        <v>10</v>
      </c>
      <c r="C126" s="9">
        <v>-1191.4000000000001</v>
      </c>
      <c r="D126" s="24">
        <v>44211</v>
      </c>
      <c r="E126" s="15" t="s">
        <v>143</v>
      </c>
      <c r="F126" s="15" t="s">
        <v>8</v>
      </c>
    </row>
    <row r="127" spans="1:6" ht="14.4" x14ac:dyDescent="0.3">
      <c r="A127" s="11">
        <v>44347</v>
      </c>
      <c r="B127" s="12" t="s">
        <v>309</v>
      </c>
      <c r="C127" s="9">
        <v>-200</v>
      </c>
      <c r="D127" s="24">
        <v>44214</v>
      </c>
      <c r="E127" s="15" t="s">
        <v>310</v>
      </c>
      <c r="F127" s="15" t="s">
        <v>158</v>
      </c>
    </row>
    <row r="128" spans="1:6" ht="14.4" x14ac:dyDescent="0.3">
      <c r="A128" s="11">
        <v>44347</v>
      </c>
      <c r="B128" s="12" t="s">
        <v>19</v>
      </c>
      <c r="C128" s="9">
        <v>-78.66</v>
      </c>
      <c r="D128" s="24">
        <v>44327</v>
      </c>
      <c r="E128" s="15" t="s">
        <v>7</v>
      </c>
      <c r="F128" s="15" t="s">
        <v>8</v>
      </c>
    </row>
    <row r="129" spans="1:6" ht="14.4" x14ac:dyDescent="0.3">
      <c r="A129" s="11">
        <v>44347</v>
      </c>
      <c r="B129" s="12" t="s">
        <v>311</v>
      </c>
      <c r="C129" s="9">
        <v>-4000</v>
      </c>
      <c r="D129" s="24">
        <v>44214</v>
      </c>
      <c r="E129" s="15" t="s">
        <v>312</v>
      </c>
      <c r="F129" s="14" t="s">
        <v>161</v>
      </c>
    </row>
    <row r="130" spans="1:6" ht="14.4" x14ac:dyDescent="0.3">
      <c r="A130" s="11">
        <v>44347</v>
      </c>
      <c r="B130" s="12" t="s">
        <v>313</v>
      </c>
      <c r="C130" s="9">
        <v>-141952.74</v>
      </c>
      <c r="D130" s="24">
        <v>44216</v>
      </c>
      <c r="E130" s="15" t="s">
        <v>314</v>
      </c>
      <c r="F130" s="14" t="s">
        <v>13</v>
      </c>
    </row>
    <row r="131" spans="1:6" ht="14.4" x14ac:dyDescent="0.3">
      <c r="A131" s="11">
        <v>44347</v>
      </c>
      <c r="B131" s="12" t="s">
        <v>315</v>
      </c>
      <c r="C131" s="9">
        <v>-30000</v>
      </c>
      <c r="D131" s="24">
        <v>44221</v>
      </c>
      <c r="E131" s="15" t="s">
        <v>316</v>
      </c>
      <c r="F131" s="14" t="s">
        <v>13</v>
      </c>
    </row>
    <row r="132" spans="1:6" ht="14.4" x14ac:dyDescent="0.3">
      <c r="A132" s="11">
        <v>44347</v>
      </c>
      <c r="B132" s="12" t="s">
        <v>113</v>
      </c>
      <c r="C132" s="9">
        <v>-10262.549999999999</v>
      </c>
      <c r="D132" s="24">
        <v>44221</v>
      </c>
      <c r="E132" s="15" t="s">
        <v>317</v>
      </c>
      <c r="F132" s="14" t="s">
        <v>164</v>
      </c>
    </row>
    <row r="133" spans="1:6" ht="14.4" x14ac:dyDescent="0.3">
      <c r="A133" s="11">
        <v>44347</v>
      </c>
      <c r="B133" s="12" t="s">
        <v>318</v>
      </c>
      <c r="C133" s="9">
        <v>-9542.49</v>
      </c>
      <c r="D133" s="24">
        <v>44221</v>
      </c>
      <c r="E133" s="15" t="s">
        <v>319</v>
      </c>
      <c r="F133" s="14" t="s">
        <v>161</v>
      </c>
    </row>
    <row r="134" spans="1:6" ht="14.4" x14ac:dyDescent="0.3">
      <c r="A134" s="11">
        <v>44347</v>
      </c>
      <c r="B134" s="12" t="s">
        <v>22</v>
      </c>
      <c r="C134" s="9">
        <v>-390</v>
      </c>
      <c r="D134" s="24">
        <v>44224</v>
      </c>
      <c r="E134" s="15" t="s">
        <v>152</v>
      </c>
      <c r="F134" s="14" t="s">
        <v>161</v>
      </c>
    </row>
    <row r="135" spans="1:6" ht="14.4" x14ac:dyDescent="0.3">
      <c r="A135" s="11">
        <v>44347</v>
      </c>
      <c r="B135" s="12" t="s">
        <v>22</v>
      </c>
      <c r="C135" s="9">
        <v>-390</v>
      </c>
      <c r="D135" s="24">
        <v>44224</v>
      </c>
      <c r="E135" s="15" t="s">
        <v>152</v>
      </c>
      <c r="F135" s="14" t="s">
        <v>161</v>
      </c>
    </row>
    <row r="136" spans="1:6" ht="14.4" x14ac:dyDescent="0.3">
      <c r="A136" s="11">
        <v>44347</v>
      </c>
      <c r="B136" s="12" t="s">
        <v>306</v>
      </c>
      <c r="C136" s="9">
        <v>-30000</v>
      </c>
      <c r="D136" s="24">
        <v>44225</v>
      </c>
      <c r="E136" s="15" t="s">
        <v>320</v>
      </c>
      <c r="F136" s="15" t="s">
        <v>158</v>
      </c>
    </row>
    <row r="137" spans="1:6" ht="14.4" x14ac:dyDescent="0.3">
      <c r="A137" s="11">
        <v>44347</v>
      </c>
      <c r="B137" s="12" t="s">
        <v>29</v>
      </c>
      <c r="C137" s="9">
        <v>-6054.4400000000005</v>
      </c>
      <c r="D137" s="24">
        <v>44227</v>
      </c>
      <c r="E137" s="15" t="s">
        <v>103</v>
      </c>
      <c r="F137" s="14" t="s">
        <v>161</v>
      </c>
    </row>
    <row r="138" spans="1:6" ht="14.4" x14ac:dyDescent="0.3">
      <c r="A138" s="11">
        <v>44347</v>
      </c>
      <c r="B138" s="12" t="s">
        <v>321</v>
      </c>
      <c r="C138" s="9">
        <v>-19197.599999999999</v>
      </c>
      <c r="D138" s="24">
        <v>44225</v>
      </c>
      <c r="E138" s="15" t="s">
        <v>322</v>
      </c>
      <c r="F138" s="14" t="s">
        <v>161</v>
      </c>
    </row>
    <row r="139" spans="1:6" ht="14.4" x14ac:dyDescent="0.3">
      <c r="A139" s="11">
        <v>44347</v>
      </c>
      <c r="B139" s="12" t="s">
        <v>50</v>
      </c>
      <c r="C139" s="9">
        <v>-9250</v>
      </c>
      <c r="D139" s="24">
        <v>44227</v>
      </c>
      <c r="E139" s="15" t="s">
        <v>323</v>
      </c>
      <c r="F139" s="14" t="s">
        <v>161</v>
      </c>
    </row>
    <row r="140" spans="1:6" ht="14.4" x14ac:dyDescent="0.3">
      <c r="A140" s="11">
        <v>44347</v>
      </c>
      <c r="B140" s="12" t="s">
        <v>324</v>
      </c>
      <c r="C140" s="9">
        <v>-716.97</v>
      </c>
      <c r="D140" s="24">
        <v>44236</v>
      </c>
      <c r="E140" s="15" t="s">
        <v>325</v>
      </c>
      <c r="F140" s="14" t="s">
        <v>13</v>
      </c>
    </row>
    <row r="141" spans="1:6" ht="14.4" x14ac:dyDescent="0.3">
      <c r="A141" s="11">
        <v>44347</v>
      </c>
      <c r="B141" s="12" t="s">
        <v>50</v>
      </c>
      <c r="C141" s="9">
        <v>-29325</v>
      </c>
      <c r="D141" s="24">
        <v>44227</v>
      </c>
      <c r="E141" s="15" t="s">
        <v>323</v>
      </c>
      <c r="F141" s="14" t="s">
        <v>161</v>
      </c>
    </row>
    <row r="142" spans="1:6" ht="14.4" x14ac:dyDescent="0.3">
      <c r="A142" s="11">
        <v>44347</v>
      </c>
      <c r="B142" s="12" t="s">
        <v>115</v>
      </c>
      <c r="C142" s="9">
        <v>-135</v>
      </c>
      <c r="D142" s="24">
        <v>44227</v>
      </c>
      <c r="E142" s="15" t="s">
        <v>141</v>
      </c>
      <c r="F142" s="14" t="s">
        <v>13</v>
      </c>
    </row>
    <row r="143" spans="1:6" ht="14.4" x14ac:dyDescent="0.3">
      <c r="A143" s="11">
        <v>44347</v>
      </c>
      <c r="B143" s="12" t="s">
        <v>77</v>
      </c>
      <c r="C143" s="9">
        <v>-326.14999999999998</v>
      </c>
      <c r="D143" s="24">
        <v>44238</v>
      </c>
      <c r="E143" s="15" t="s">
        <v>105</v>
      </c>
      <c r="F143" s="15" t="s">
        <v>158</v>
      </c>
    </row>
    <row r="144" spans="1:6" ht="14.4" x14ac:dyDescent="0.3">
      <c r="A144" s="11">
        <v>44347</v>
      </c>
      <c r="B144" s="12" t="s">
        <v>326</v>
      </c>
      <c r="C144" s="9">
        <v>-12000</v>
      </c>
      <c r="D144" s="24">
        <v>44227</v>
      </c>
      <c r="E144" s="15" t="s">
        <v>327</v>
      </c>
      <c r="F144" s="14" t="s">
        <v>161</v>
      </c>
    </row>
    <row r="145" spans="1:6" ht="14.4" x14ac:dyDescent="0.3">
      <c r="A145" s="11">
        <v>44347</v>
      </c>
      <c r="B145" s="12" t="s">
        <v>69</v>
      </c>
      <c r="C145" s="9">
        <v>-1600</v>
      </c>
      <c r="D145" s="24">
        <v>44239</v>
      </c>
      <c r="E145" s="15" t="s">
        <v>140</v>
      </c>
      <c r="F145" s="14" t="s">
        <v>161</v>
      </c>
    </row>
    <row r="146" spans="1:6" ht="14.4" x14ac:dyDescent="0.3">
      <c r="A146" s="11">
        <v>44347</v>
      </c>
      <c r="B146" s="12" t="s">
        <v>328</v>
      </c>
      <c r="C146" s="9">
        <v>-5500</v>
      </c>
      <c r="D146" s="24">
        <v>44242</v>
      </c>
      <c r="E146" s="15" t="s">
        <v>329</v>
      </c>
      <c r="F146" s="14" t="s">
        <v>38</v>
      </c>
    </row>
    <row r="147" spans="1:6" ht="14.4" x14ac:dyDescent="0.3">
      <c r="A147" s="11">
        <v>44347</v>
      </c>
      <c r="B147" s="12" t="s">
        <v>328</v>
      </c>
      <c r="C147" s="9">
        <v>-2040.0000000000002</v>
      </c>
      <c r="D147" s="24">
        <v>44242</v>
      </c>
      <c r="E147" s="15" t="s">
        <v>329</v>
      </c>
      <c r="F147" s="14" t="s">
        <v>38</v>
      </c>
    </row>
    <row r="148" spans="1:6" ht="14.4" x14ac:dyDescent="0.3">
      <c r="A148" s="11">
        <v>44347</v>
      </c>
      <c r="B148" s="12" t="s">
        <v>97</v>
      </c>
      <c r="C148" s="9">
        <v>-7153.2</v>
      </c>
      <c r="D148" s="24">
        <v>44226</v>
      </c>
      <c r="E148" s="15" t="s">
        <v>98</v>
      </c>
      <c r="F148" s="14" t="s">
        <v>161</v>
      </c>
    </row>
    <row r="149" spans="1:6" ht="14.4" x14ac:dyDescent="0.3">
      <c r="A149" s="11">
        <v>44347</v>
      </c>
      <c r="B149" s="12" t="s">
        <v>27</v>
      </c>
      <c r="C149" s="9">
        <v>-1150</v>
      </c>
      <c r="D149" s="24">
        <v>44249</v>
      </c>
      <c r="E149" s="15" t="s">
        <v>246</v>
      </c>
      <c r="F149" s="15" t="s">
        <v>158</v>
      </c>
    </row>
    <row r="150" spans="1:6" ht="14.4" x14ac:dyDescent="0.3">
      <c r="A150" s="11">
        <v>44347</v>
      </c>
      <c r="B150" s="12" t="s">
        <v>88</v>
      </c>
      <c r="C150" s="9">
        <v>-3500</v>
      </c>
      <c r="D150" s="24">
        <v>44249</v>
      </c>
      <c r="E150" s="15" t="s">
        <v>330</v>
      </c>
      <c r="F150" s="14" t="s">
        <v>161</v>
      </c>
    </row>
    <row r="151" spans="1:6" ht="14.4" x14ac:dyDescent="0.3">
      <c r="A151" s="11">
        <v>44347</v>
      </c>
      <c r="B151" s="12" t="s">
        <v>328</v>
      </c>
      <c r="C151" s="9">
        <v>-5500</v>
      </c>
      <c r="D151" s="24">
        <v>44257</v>
      </c>
      <c r="E151" s="15" t="s">
        <v>329</v>
      </c>
      <c r="F151" s="14" t="s">
        <v>38</v>
      </c>
    </row>
    <row r="152" spans="1:6" ht="14.4" x14ac:dyDescent="0.3">
      <c r="A152" s="11">
        <v>44347</v>
      </c>
      <c r="B152" s="12" t="s">
        <v>201</v>
      </c>
      <c r="C152" s="9">
        <v>-587.1</v>
      </c>
      <c r="D152" s="24">
        <v>44250</v>
      </c>
      <c r="E152" s="15" t="s">
        <v>33</v>
      </c>
      <c r="F152" s="14" t="s">
        <v>13</v>
      </c>
    </row>
    <row r="153" spans="1:6" ht="14.4" x14ac:dyDescent="0.3">
      <c r="A153" s="11">
        <v>44347</v>
      </c>
      <c r="B153" s="12" t="s">
        <v>23</v>
      </c>
      <c r="C153" s="9">
        <v>-450.2</v>
      </c>
      <c r="D153" s="24">
        <v>44255</v>
      </c>
      <c r="E153" s="15" t="s">
        <v>154</v>
      </c>
      <c r="F153" s="14" t="s">
        <v>13</v>
      </c>
    </row>
    <row r="154" spans="1:6" ht="14.4" x14ac:dyDescent="0.3">
      <c r="A154" s="11">
        <v>44347</v>
      </c>
      <c r="B154" s="12" t="s">
        <v>331</v>
      </c>
      <c r="C154" s="9">
        <v>-5639.34</v>
      </c>
      <c r="D154" s="24">
        <v>44255</v>
      </c>
      <c r="E154" s="15" t="s">
        <v>332</v>
      </c>
      <c r="F154" s="14" t="s">
        <v>38</v>
      </c>
    </row>
    <row r="155" spans="1:6" ht="14.4" x14ac:dyDescent="0.3">
      <c r="A155" s="11">
        <v>44347</v>
      </c>
      <c r="B155" s="12" t="s">
        <v>58</v>
      </c>
      <c r="C155" s="9">
        <v>-70</v>
      </c>
      <c r="D155" s="24">
        <v>44252</v>
      </c>
      <c r="E155" s="15" t="s">
        <v>59</v>
      </c>
      <c r="F155" s="14" t="s">
        <v>161</v>
      </c>
    </row>
    <row r="156" spans="1:6" ht="14.4" x14ac:dyDescent="0.3">
      <c r="A156" s="11">
        <v>44347</v>
      </c>
      <c r="B156" s="12" t="s">
        <v>333</v>
      </c>
      <c r="C156" s="9">
        <v>-5812.0199999999995</v>
      </c>
      <c r="D156" s="24">
        <v>44261</v>
      </c>
      <c r="E156" s="15" t="s">
        <v>334</v>
      </c>
      <c r="F156" s="14" t="s">
        <v>161</v>
      </c>
    </row>
    <row r="157" spans="1:6" ht="14.4" x14ac:dyDescent="0.3">
      <c r="A157" s="11">
        <v>44347</v>
      </c>
      <c r="B157" s="12" t="s">
        <v>27</v>
      </c>
      <c r="C157" s="9">
        <v>-2990</v>
      </c>
      <c r="D157" s="24">
        <v>44255</v>
      </c>
      <c r="E157" s="15" t="s">
        <v>60</v>
      </c>
      <c r="F157" s="15" t="s">
        <v>158</v>
      </c>
    </row>
    <row r="158" spans="1:6" ht="14.4" x14ac:dyDescent="0.3">
      <c r="A158" s="11">
        <v>44347</v>
      </c>
      <c r="B158" s="12" t="s">
        <v>27</v>
      </c>
      <c r="C158" s="9">
        <v>-360</v>
      </c>
      <c r="D158" s="24">
        <v>44255</v>
      </c>
      <c r="E158" s="15" t="s">
        <v>335</v>
      </c>
      <c r="F158" s="15" t="s">
        <v>158</v>
      </c>
    </row>
    <row r="159" spans="1:6" ht="14.4" x14ac:dyDescent="0.3">
      <c r="A159" s="11">
        <v>44347</v>
      </c>
      <c r="B159" s="12" t="s">
        <v>27</v>
      </c>
      <c r="C159" s="9">
        <v>-1150</v>
      </c>
      <c r="D159" s="24">
        <v>44255</v>
      </c>
      <c r="E159" s="15" t="s">
        <v>246</v>
      </c>
      <c r="F159" s="15" t="s">
        <v>158</v>
      </c>
    </row>
    <row r="160" spans="1:6" ht="14.4" x14ac:dyDescent="0.3">
      <c r="A160" s="11">
        <v>44347</v>
      </c>
      <c r="B160" s="12" t="s">
        <v>336</v>
      </c>
      <c r="C160" s="9">
        <v>-2575</v>
      </c>
      <c r="D160" s="24">
        <v>44271</v>
      </c>
      <c r="E160" s="15" t="s">
        <v>337</v>
      </c>
      <c r="F160" s="14" t="s">
        <v>38</v>
      </c>
    </row>
    <row r="161" spans="1:6" ht="14.4" x14ac:dyDescent="0.3">
      <c r="A161" s="11">
        <v>44347</v>
      </c>
      <c r="B161" s="12" t="s">
        <v>195</v>
      </c>
      <c r="C161" s="9">
        <v>-28</v>
      </c>
      <c r="D161" s="24">
        <v>44277</v>
      </c>
      <c r="E161" s="15" t="s">
        <v>7</v>
      </c>
      <c r="F161" s="14" t="s">
        <v>13</v>
      </c>
    </row>
    <row r="162" spans="1:6" ht="14.4" x14ac:dyDescent="0.3">
      <c r="A162" s="11">
        <v>44347</v>
      </c>
      <c r="B162" s="12" t="s">
        <v>22</v>
      </c>
      <c r="C162" s="9">
        <v>1106.56</v>
      </c>
      <c r="D162" s="24">
        <v>43899</v>
      </c>
      <c r="E162" s="15" t="s">
        <v>7</v>
      </c>
      <c r="F162" s="14" t="s">
        <v>161</v>
      </c>
    </row>
    <row r="163" spans="1:6" ht="14.4" x14ac:dyDescent="0.3">
      <c r="A163" s="11">
        <v>44347</v>
      </c>
      <c r="B163" s="12" t="s">
        <v>22</v>
      </c>
      <c r="C163" s="9">
        <v>-1350</v>
      </c>
      <c r="D163" s="24">
        <v>43899</v>
      </c>
      <c r="E163" s="15" t="s">
        <v>338</v>
      </c>
      <c r="F163" s="14" t="s">
        <v>161</v>
      </c>
    </row>
    <row r="164" spans="1:6" ht="14.4" x14ac:dyDescent="0.3">
      <c r="A164" s="11">
        <v>44347</v>
      </c>
      <c r="B164" s="12" t="s">
        <v>22</v>
      </c>
      <c r="C164" s="9">
        <v>-1350</v>
      </c>
      <c r="D164" s="24">
        <v>44162</v>
      </c>
      <c r="E164" s="15" t="s">
        <v>339</v>
      </c>
      <c r="F164" s="14" t="s">
        <v>161</v>
      </c>
    </row>
    <row r="165" spans="1:6" ht="14.4" x14ac:dyDescent="0.3">
      <c r="A165" s="11">
        <v>44347</v>
      </c>
      <c r="B165" s="12" t="s">
        <v>340</v>
      </c>
      <c r="C165" s="9">
        <v>-33300</v>
      </c>
      <c r="D165" s="24">
        <v>44287</v>
      </c>
      <c r="E165" s="15" t="s">
        <v>341</v>
      </c>
      <c r="F165" s="14" t="s">
        <v>89</v>
      </c>
    </row>
    <row r="166" spans="1:6" ht="14.4" x14ac:dyDescent="0.3">
      <c r="A166" s="11">
        <v>44347</v>
      </c>
      <c r="B166" s="12" t="s">
        <v>19</v>
      </c>
      <c r="C166" s="9">
        <v>-35.1</v>
      </c>
      <c r="D166" s="24">
        <v>44327</v>
      </c>
      <c r="E166" s="15" t="s">
        <v>7</v>
      </c>
      <c r="F166" s="15" t="s">
        <v>8</v>
      </c>
    </row>
    <row r="167" spans="1:6" ht="14.4" x14ac:dyDescent="0.3">
      <c r="A167" s="32">
        <v>44347</v>
      </c>
      <c r="B167" s="12" t="s">
        <v>487</v>
      </c>
      <c r="C167" s="9">
        <v>-100.75</v>
      </c>
      <c r="D167" s="23"/>
      <c r="E167" s="15" t="s">
        <v>7</v>
      </c>
      <c r="F167" s="15" t="s">
        <v>89</v>
      </c>
    </row>
    <row r="168" spans="1:6" ht="14.4" x14ac:dyDescent="0.3">
      <c r="A168" s="32">
        <v>44347</v>
      </c>
      <c r="B168" s="12" t="s">
        <v>488</v>
      </c>
      <c r="C168" s="9">
        <v>-100.75</v>
      </c>
      <c r="D168" s="23"/>
      <c r="E168" s="15" t="s">
        <v>7</v>
      </c>
      <c r="F168" s="34" t="s">
        <v>13</v>
      </c>
    </row>
    <row r="169" spans="1:6" ht="14.4" x14ac:dyDescent="0.3">
      <c r="A169" s="32">
        <v>44347</v>
      </c>
      <c r="B169" s="12" t="s">
        <v>489</v>
      </c>
      <c r="C169" s="9">
        <v>-1165.75</v>
      </c>
      <c r="D169" s="23"/>
      <c r="E169" s="15" t="s">
        <v>7</v>
      </c>
      <c r="F169" s="15" t="s">
        <v>89</v>
      </c>
    </row>
    <row r="170" spans="1:6" ht="14.4" x14ac:dyDescent="0.3">
      <c r="A170" s="32">
        <v>44347</v>
      </c>
      <c r="B170" s="12" t="s">
        <v>490</v>
      </c>
      <c r="C170" s="9">
        <v>-194</v>
      </c>
      <c r="D170" s="23"/>
      <c r="E170" s="15" t="s">
        <v>7</v>
      </c>
      <c r="F170" s="15" t="s">
        <v>175</v>
      </c>
    </row>
    <row r="171" spans="1:6" ht="14.4" x14ac:dyDescent="0.3">
      <c r="A171" s="32">
        <v>44347</v>
      </c>
      <c r="B171" s="12" t="s">
        <v>491</v>
      </c>
      <c r="C171" s="9">
        <v>-13000</v>
      </c>
      <c r="D171" s="23"/>
      <c r="E171" s="15" t="s">
        <v>7</v>
      </c>
      <c r="F171" s="14" t="s">
        <v>13</v>
      </c>
    </row>
    <row r="172" spans="1:6" ht="14.4" x14ac:dyDescent="0.3">
      <c r="A172" s="32">
        <v>44348</v>
      </c>
      <c r="B172" s="12" t="s">
        <v>492</v>
      </c>
      <c r="C172" s="9">
        <v>-43</v>
      </c>
      <c r="D172" s="23"/>
      <c r="E172" s="15" t="s">
        <v>7</v>
      </c>
      <c r="F172" s="34" t="s">
        <v>175</v>
      </c>
    </row>
    <row r="173" spans="1:6" ht="14.4" x14ac:dyDescent="0.3">
      <c r="A173" s="11">
        <v>44354</v>
      </c>
      <c r="B173" s="12" t="s">
        <v>19</v>
      </c>
      <c r="C173" s="9">
        <v>-23.19</v>
      </c>
      <c r="D173" s="24">
        <v>44334</v>
      </c>
      <c r="E173" s="15" t="s">
        <v>7</v>
      </c>
      <c r="F173" s="15" t="s">
        <v>8</v>
      </c>
    </row>
    <row r="174" spans="1:6" ht="14.4" x14ac:dyDescent="0.3">
      <c r="A174" s="11">
        <v>44354</v>
      </c>
      <c r="B174" s="12" t="s">
        <v>318</v>
      </c>
      <c r="C174" s="9">
        <v>-272.33000000000004</v>
      </c>
      <c r="D174" s="24">
        <v>44341</v>
      </c>
      <c r="E174" s="15" t="s">
        <v>7</v>
      </c>
      <c r="F174" s="14" t="s">
        <v>175</v>
      </c>
    </row>
    <row r="175" spans="1:6" ht="14.4" x14ac:dyDescent="0.3">
      <c r="A175" s="32">
        <v>44354</v>
      </c>
      <c r="B175" s="12" t="s">
        <v>493</v>
      </c>
      <c r="C175" s="9">
        <v>-1310.5700000000002</v>
      </c>
      <c r="D175" s="23"/>
      <c r="E175" s="15" t="s">
        <v>7</v>
      </c>
      <c r="F175" s="15" t="s">
        <v>13</v>
      </c>
    </row>
    <row r="176" spans="1:6" ht="14.4" x14ac:dyDescent="0.3">
      <c r="A176" s="11">
        <v>44356</v>
      </c>
      <c r="B176" s="12" t="s">
        <v>10</v>
      </c>
      <c r="C176" s="9">
        <v>-1446.1799999999998</v>
      </c>
      <c r="D176" s="24">
        <v>44298</v>
      </c>
      <c r="E176" s="15" t="s">
        <v>84</v>
      </c>
      <c r="F176" s="15" t="s">
        <v>8</v>
      </c>
    </row>
    <row r="177" spans="1:6" ht="14.4" x14ac:dyDescent="0.3">
      <c r="A177" s="11">
        <v>44356</v>
      </c>
      <c r="B177" s="12" t="s">
        <v>10</v>
      </c>
      <c r="C177" s="9">
        <v>-140.9</v>
      </c>
      <c r="D177" s="24">
        <v>44298</v>
      </c>
      <c r="E177" s="15" t="s">
        <v>85</v>
      </c>
      <c r="F177" s="15" t="s">
        <v>8</v>
      </c>
    </row>
    <row r="178" spans="1:6" ht="14.4" x14ac:dyDescent="0.3">
      <c r="A178" s="11">
        <v>44356</v>
      </c>
      <c r="B178" s="12" t="s">
        <v>10</v>
      </c>
      <c r="C178" s="9">
        <v>-199.05</v>
      </c>
      <c r="D178" s="24">
        <v>44298</v>
      </c>
      <c r="E178" s="15" t="s">
        <v>116</v>
      </c>
      <c r="F178" s="15" t="s">
        <v>8</v>
      </c>
    </row>
    <row r="179" spans="1:6" ht="14.4" x14ac:dyDescent="0.3">
      <c r="A179" s="32">
        <v>44356</v>
      </c>
      <c r="B179" s="12" t="s">
        <v>494</v>
      </c>
      <c r="C179" s="9">
        <v>-12.9</v>
      </c>
      <c r="D179" s="23"/>
      <c r="E179" s="15" t="s">
        <v>7</v>
      </c>
      <c r="F179" s="15" t="s">
        <v>175</v>
      </c>
    </row>
    <row r="180" spans="1:6" ht="14.4" x14ac:dyDescent="0.3">
      <c r="A180" s="32">
        <v>44356</v>
      </c>
      <c r="B180" s="12" t="s">
        <v>418</v>
      </c>
      <c r="C180" s="9">
        <v>-20</v>
      </c>
      <c r="D180" s="23"/>
      <c r="E180" s="15" t="s">
        <v>7</v>
      </c>
      <c r="F180" s="15" t="s">
        <v>175</v>
      </c>
    </row>
    <row r="181" spans="1:6" ht="14.4" x14ac:dyDescent="0.3">
      <c r="A181" s="32">
        <v>44356</v>
      </c>
      <c r="B181" s="12" t="s">
        <v>495</v>
      </c>
      <c r="C181" s="9">
        <v>-198.78</v>
      </c>
      <c r="D181" s="23"/>
      <c r="E181" s="15" t="s">
        <v>7</v>
      </c>
      <c r="F181" s="15" t="s">
        <v>89</v>
      </c>
    </row>
    <row r="182" spans="1:6" ht="14.4" x14ac:dyDescent="0.3">
      <c r="A182" s="32">
        <v>44356</v>
      </c>
      <c r="B182" s="12" t="s">
        <v>162</v>
      </c>
      <c r="C182" s="9">
        <v>-213561.22</v>
      </c>
      <c r="D182" s="23"/>
      <c r="E182" s="15" t="s">
        <v>7</v>
      </c>
      <c r="F182" s="15" t="s">
        <v>89</v>
      </c>
    </row>
    <row r="183" spans="1:6" ht="14.4" x14ac:dyDescent="0.3">
      <c r="A183" s="32">
        <v>44357</v>
      </c>
      <c r="B183" s="12" t="s">
        <v>162</v>
      </c>
      <c r="C183" s="9">
        <v>-370</v>
      </c>
      <c r="D183" s="23"/>
      <c r="E183" s="15" t="s">
        <v>7</v>
      </c>
      <c r="F183" s="15" t="s">
        <v>89</v>
      </c>
    </row>
    <row r="184" spans="1:6" ht="14.4" x14ac:dyDescent="0.3">
      <c r="A184" s="32">
        <v>44357</v>
      </c>
      <c r="B184" s="16" t="s">
        <v>384</v>
      </c>
      <c r="C184" s="9">
        <v>-423.86</v>
      </c>
      <c r="D184" s="23"/>
      <c r="E184" s="15" t="s">
        <v>7</v>
      </c>
      <c r="F184" s="15" t="s">
        <v>164</v>
      </c>
    </row>
    <row r="185" spans="1:6" ht="14.4" x14ac:dyDescent="0.3">
      <c r="A185" s="32">
        <v>44357</v>
      </c>
      <c r="B185" s="12" t="s">
        <v>162</v>
      </c>
      <c r="C185" s="9">
        <v>-896.88</v>
      </c>
      <c r="D185" s="23"/>
      <c r="E185" s="15" t="s">
        <v>7</v>
      </c>
      <c r="F185" s="15" t="s">
        <v>89</v>
      </c>
    </row>
    <row r="186" spans="1:6" ht="14.4" x14ac:dyDescent="0.3">
      <c r="A186" s="11">
        <v>44363</v>
      </c>
      <c r="B186" s="12" t="s">
        <v>10</v>
      </c>
      <c r="C186" s="9">
        <v>-242.68</v>
      </c>
      <c r="D186" s="24">
        <v>44232</v>
      </c>
      <c r="E186" s="15" t="s">
        <v>75</v>
      </c>
      <c r="F186" s="15" t="s">
        <v>8</v>
      </c>
    </row>
    <row r="187" spans="1:6" ht="14.4" x14ac:dyDescent="0.3">
      <c r="A187" s="11">
        <v>44363</v>
      </c>
      <c r="B187" s="12" t="s">
        <v>10</v>
      </c>
      <c r="C187" s="9">
        <v>-234.85999999999996</v>
      </c>
      <c r="D187" s="24">
        <v>44265</v>
      </c>
      <c r="E187" s="15" t="s">
        <v>75</v>
      </c>
      <c r="F187" s="15" t="s">
        <v>8</v>
      </c>
    </row>
    <row r="188" spans="1:6" ht="14.4" x14ac:dyDescent="0.3">
      <c r="A188" s="11">
        <v>44363</v>
      </c>
      <c r="B188" s="12" t="s">
        <v>10</v>
      </c>
      <c r="C188" s="9">
        <v>-1700</v>
      </c>
      <c r="D188" s="24">
        <v>44211</v>
      </c>
      <c r="E188" s="15" t="s">
        <v>265</v>
      </c>
      <c r="F188" s="15" t="s">
        <v>8</v>
      </c>
    </row>
    <row r="189" spans="1:6" ht="14.4" x14ac:dyDescent="0.3">
      <c r="A189" s="11">
        <v>44363</v>
      </c>
      <c r="B189" s="12" t="s">
        <v>10</v>
      </c>
      <c r="C189" s="9">
        <v>-66152.899999999994</v>
      </c>
      <c r="D189" s="24">
        <v>44238</v>
      </c>
      <c r="E189" s="15" t="s">
        <v>342</v>
      </c>
      <c r="F189" s="15" t="s">
        <v>8</v>
      </c>
    </row>
    <row r="190" spans="1:6" ht="14.4" x14ac:dyDescent="0.3">
      <c r="A190" s="11">
        <v>44363</v>
      </c>
      <c r="B190" s="12" t="s">
        <v>10</v>
      </c>
      <c r="C190" s="9">
        <v>-1700</v>
      </c>
      <c r="D190" s="24">
        <v>44242</v>
      </c>
      <c r="E190" s="15" t="s">
        <v>265</v>
      </c>
      <c r="F190" s="15" t="s">
        <v>8</v>
      </c>
    </row>
    <row r="191" spans="1:6" ht="14.4" x14ac:dyDescent="0.3">
      <c r="A191" s="11">
        <v>44363</v>
      </c>
      <c r="B191" s="12" t="s">
        <v>28</v>
      </c>
      <c r="C191" s="9">
        <v>-921.07999999999993</v>
      </c>
      <c r="D191" s="24">
        <v>44270</v>
      </c>
      <c r="E191" s="15" t="s">
        <v>45</v>
      </c>
      <c r="F191" s="15" t="s">
        <v>164</v>
      </c>
    </row>
    <row r="192" spans="1:6" ht="14.4" x14ac:dyDescent="0.3">
      <c r="A192" s="11">
        <v>44363</v>
      </c>
      <c r="B192" s="12" t="s">
        <v>28</v>
      </c>
      <c r="C192" s="9">
        <v>-352.38</v>
      </c>
      <c r="D192" s="24">
        <v>44270</v>
      </c>
      <c r="E192" s="15" t="s">
        <v>44</v>
      </c>
      <c r="F192" s="15" t="s">
        <v>164</v>
      </c>
    </row>
    <row r="193" spans="1:6" ht="14.4" x14ac:dyDescent="0.3">
      <c r="A193" s="11">
        <v>44363</v>
      </c>
      <c r="B193" s="12" t="s">
        <v>10</v>
      </c>
      <c r="C193" s="9">
        <v>-1700</v>
      </c>
      <c r="D193" s="24">
        <v>44272</v>
      </c>
      <c r="E193" s="15" t="s">
        <v>265</v>
      </c>
      <c r="F193" s="15" t="s">
        <v>8</v>
      </c>
    </row>
    <row r="194" spans="1:6" ht="14.4" x14ac:dyDescent="0.3">
      <c r="A194" s="11">
        <v>44363</v>
      </c>
      <c r="B194" s="12" t="s">
        <v>10</v>
      </c>
      <c r="C194" s="9">
        <v>-2425.92</v>
      </c>
      <c r="D194" s="24">
        <v>44273</v>
      </c>
      <c r="E194" s="15" t="s">
        <v>76</v>
      </c>
      <c r="F194" s="33" t="s">
        <v>8</v>
      </c>
    </row>
    <row r="195" spans="1:6" ht="14.4" x14ac:dyDescent="0.3">
      <c r="A195" s="11">
        <v>44363</v>
      </c>
      <c r="B195" s="12" t="s">
        <v>10</v>
      </c>
      <c r="C195" s="9">
        <v>-1362.24</v>
      </c>
      <c r="D195" s="24">
        <v>44273</v>
      </c>
      <c r="E195" s="15" t="s">
        <v>76</v>
      </c>
      <c r="F195" s="27" t="s">
        <v>8</v>
      </c>
    </row>
    <row r="196" spans="1:6" ht="14.4" x14ac:dyDescent="0.3">
      <c r="A196" s="11">
        <v>44363</v>
      </c>
      <c r="B196" s="12" t="s">
        <v>10</v>
      </c>
      <c r="C196" s="9">
        <v>-3662.88</v>
      </c>
      <c r="D196" s="24">
        <v>44273</v>
      </c>
      <c r="E196" s="15" t="s">
        <v>76</v>
      </c>
      <c r="F196" s="15" t="s">
        <v>8</v>
      </c>
    </row>
    <row r="197" spans="1:6" ht="14.4" x14ac:dyDescent="0.3">
      <c r="A197" s="11">
        <v>44363</v>
      </c>
      <c r="B197" s="12" t="s">
        <v>28</v>
      </c>
      <c r="C197" s="9">
        <v>-921.07999999999993</v>
      </c>
      <c r="D197" s="24">
        <v>44305</v>
      </c>
      <c r="E197" s="15" t="s">
        <v>45</v>
      </c>
      <c r="F197" s="15" t="s">
        <v>164</v>
      </c>
    </row>
    <row r="198" spans="1:6" ht="14.4" x14ac:dyDescent="0.3">
      <c r="A198" s="11">
        <v>44363</v>
      </c>
      <c r="B198" s="12" t="s">
        <v>28</v>
      </c>
      <c r="C198" s="9">
        <v>-352.38</v>
      </c>
      <c r="D198" s="24">
        <v>44305</v>
      </c>
      <c r="E198" s="15" t="s">
        <v>44</v>
      </c>
      <c r="F198" s="33" t="s">
        <v>164</v>
      </c>
    </row>
    <row r="199" spans="1:6" ht="14.4" x14ac:dyDescent="0.3">
      <c r="A199" s="11">
        <v>44363</v>
      </c>
      <c r="B199" s="12" t="s">
        <v>113</v>
      </c>
      <c r="C199" s="9">
        <v>-443.30000000000007</v>
      </c>
      <c r="D199" s="24">
        <v>44316</v>
      </c>
      <c r="E199" s="15" t="s">
        <v>343</v>
      </c>
      <c r="F199" s="14" t="s">
        <v>164</v>
      </c>
    </row>
    <row r="200" spans="1:6" ht="14.4" x14ac:dyDescent="0.3">
      <c r="A200" s="11">
        <v>44363</v>
      </c>
      <c r="B200" s="12" t="s">
        <v>344</v>
      </c>
      <c r="C200" s="9">
        <v>-33576.299999999996</v>
      </c>
      <c r="D200" s="24">
        <v>43362</v>
      </c>
      <c r="E200" s="15" t="s">
        <v>345</v>
      </c>
      <c r="F200" s="15" t="s">
        <v>8</v>
      </c>
    </row>
    <row r="201" spans="1:6" ht="14.4" x14ac:dyDescent="0.3">
      <c r="A201" s="32">
        <v>44363</v>
      </c>
      <c r="B201" s="12" t="s">
        <v>481</v>
      </c>
      <c r="C201" s="9">
        <v>-2164.62</v>
      </c>
      <c r="D201" s="23"/>
      <c r="E201" s="15" t="s">
        <v>7</v>
      </c>
      <c r="F201" s="15" t="s">
        <v>89</v>
      </c>
    </row>
    <row r="202" spans="1:6" ht="14.4" x14ac:dyDescent="0.3">
      <c r="A202" s="32">
        <v>44363</v>
      </c>
      <c r="B202" s="12" t="s">
        <v>496</v>
      </c>
      <c r="C202" s="9">
        <v>-180141.87</v>
      </c>
      <c r="D202" s="23"/>
      <c r="E202" s="15" t="s">
        <v>7</v>
      </c>
      <c r="F202" s="25" t="s">
        <v>172</v>
      </c>
    </row>
    <row r="203" spans="1:6" ht="14.4" x14ac:dyDescent="0.3">
      <c r="A203" s="32">
        <v>44363</v>
      </c>
      <c r="B203" s="12" t="s">
        <v>496</v>
      </c>
      <c r="C203" s="9">
        <v>-57306.84</v>
      </c>
      <c r="D203" s="23"/>
      <c r="E203" s="15" t="s">
        <v>7</v>
      </c>
      <c r="F203" t="s">
        <v>172</v>
      </c>
    </row>
    <row r="204" spans="1:6" ht="14.4" x14ac:dyDescent="0.3">
      <c r="A204" s="11">
        <v>44368</v>
      </c>
      <c r="B204" s="12" t="s">
        <v>346</v>
      </c>
      <c r="C204" s="9">
        <v>-19912.5</v>
      </c>
      <c r="D204" s="24">
        <v>44228</v>
      </c>
      <c r="E204" s="15" t="s">
        <v>347</v>
      </c>
      <c r="F204" s="35" t="s">
        <v>161</v>
      </c>
    </row>
    <row r="205" spans="1:6" ht="14.4" x14ac:dyDescent="0.3">
      <c r="A205" s="11">
        <v>44368</v>
      </c>
      <c r="B205" s="12" t="s">
        <v>346</v>
      </c>
      <c r="C205" s="9">
        <v>-15187.5</v>
      </c>
      <c r="D205" s="24">
        <v>44313</v>
      </c>
      <c r="E205" s="15" t="s">
        <v>347</v>
      </c>
      <c r="F205" s="28" t="s">
        <v>161</v>
      </c>
    </row>
    <row r="206" spans="1:6" ht="14.4" x14ac:dyDescent="0.3">
      <c r="A206" s="11">
        <v>44368</v>
      </c>
      <c r="B206" s="12" t="s">
        <v>5</v>
      </c>
      <c r="C206" s="9">
        <f>-142.56-1.6-1</f>
        <v>-145.16</v>
      </c>
      <c r="D206" s="24">
        <v>44347</v>
      </c>
      <c r="E206" s="15" t="s">
        <v>34</v>
      </c>
      <c r="F206" s="27" t="s">
        <v>167</v>
      </c>
    </row>
    <row r="207" spans="1:6" ht="14.4" x14ac:dyDescent="0.3">
      <c r="A207" s="11">
        <v>44368</v>
      </c>
      <c r="B207" s="12" t="s">
        <v>5</v>
      </c>
      <c r="C207" s="9">
        <v>-5</v>
      </c>
      <c r="D207" s="24">
        <v>44347</v>
      </c>
      <c r="E207" s="15" t="s">
        <v>34</v>
      </c>
      <c r="F207" s="15" t="s">
        <v>167</v>
      </c>
    </row>
    <row r="208" spans="1:6" ht="14.4" x14ac:dyDescent="0.3">
      <c r="A208" s="11">
        <v>44369</v>
      </c>
      <c r="B208" s="12" t="s">
        <v>10</v>
      </c>
      <c r="C208" s="9">
        <v>-340.71000000000004</v>
      </c>
      <c r="D208" s="24">
        <v>44275</v>
      </c>
      <c r="E208" s="15" t="s">
        <v>7</v>
      </c>
      <c r="F208" s="27" t="s">
        <v>8</v>
      </c>
    </row>
    <row r="209" spans="1:6" ht="14.4" x14ac:dyDescent="0.3">
      <c r="A209" s="11">
        <v>44369</v>
      </c>
      <c r="B209" s="12" t="s">
        <v>10</v>
      </c>
      <c r="C209" s="9">
        <v>-2488.0099999999998</v>
      </c>
      <c r="D209" s="24">
        <v>44298</v>
      </c>
      <c r="E209" s="15" t="s">
        <v>95</v>
      </c>
      <c r="F209" s="27" t="s">
        <v>8</v>
      </c>
    </row>
    <row r="210" spans="1:6" ht="14.4" x14ac:dyDescent="0.3">
      <c r="A210" s="11">
        <v>44369</v>
      </c>
      <c r="B210" s="12" t="s">
        <v>10</v>
      </c>
      <c r="C210" s="9">
        <v>-1239.71</v>
      </c>
      <c r="D210" s="24">
        <v>44298</v>
      </c>
      <c r="E210" s="15" t="s">
        <v>94</v>
      </c>
      <c r="F210" s="27" t="s">
        <v>8</v>
      </c>
    </row>
    <row r="211" spans="1:6" ht="14.4" x14ac:dyDescent="0.3">
      <c r="A211" s="11">
        <v>44369</v>
      </c>
      <c r="B211" s="12" t="s">
        <v>10</v>
      </c>
      <c r="C211" s="9">
        <v>-123.89999999999999</v>
      </c>
      <c r="D211" s="24">
        <v>44298</v>
      </c>
      <c r="E211" s="15" t="s">
        <v>7</v>
      </c>
      <c r="F211" s="27" t="s">
        <v>8</v>
      </c>
    </row>
    <row r="212" spans="1:6" ht="14.4" x14ac:dyDescent="0.3">
      <c r="A212" s="11">
        <v>44369</v>
      </c>
      <c r="B212" s="12" t="s">
        <v>10</v>
      </c>
      <c r="C212" s="9">
        <v>-83.9</v>
      </c>
      <c r="D212" s="24">
        <v>44298</v>
      </c>
      <c r="E212" s="15" t="s">
        <v>87</v>
      </c>
      <c r="F212" s="15" t="s">
        <v>8</v>
      </c>
    </row>
    <row r="213" spans="1:6" ht="14.4" x14ac:dyDescent="0.3">
      <c r="A213" s="11">
        <v>44369</v>
      </c>
      <c r="B213" s="12" t="s">
        <v>10</v>
      </c>
      <c r="C213" s="9">
        <v>-1447.75</v>
      </c>
      <c r="D213" s="24">
        <v>44298</v>
      </c>
      <c r="E213" s="15" t="s">
        <v>87</v>
      </c>
      <c r="F213" s="27" t="s">
        <v>8</v>
      </c>
    </row>
    <row r="214" spans="1:6" ht="14.4" x14ac:dyDescent="0.3">
      <c r="A214" s="11">
        <v>44369</v>
      </c>
      <c r="B214" s="12" t="s">
        <v>10</v>
      </c>
      <c r="C214" s="9">
        <v>-53.900000000000006</v>
      </c>
      <c r="D214" s="24">
        <v>44298</v>
      </c>
      <c r="E214" s="15" t="s">
        <v>86</v>
      </c>
      <c r="F214" s="15" t="s">
        <v>8</v>
      </c>
    </row>
    <row r="215" spans="1:6" ht="14.4" x14ac:dyDescent="0.3">
      <c r="A215" s="11">
        <v>44369</v>
      </c>
      <c r="B215" s="12" t="s">
        <v>10</v>
      </c>
      <c r="C215" s="9">
        <v>-54.11</v>
      </c>
      <c r="D215" s="24">
        <v>44298</v>
      </c>
      <c r="E215" s="15" t="s">
        <v>87</v>
      </c>
      <c r="F215" s="15" t="s">
        <v>8</v>
      </c>
    </row>
    <row r="216" spans="1:6" ht="14.4" x14ac:dyDescent="0.3">
      <c r="A216" s="11">
        <v>44369</v>
      </c>
      <c r="B216" s="12" t="s">
        <v>10</v>
      </c>
      <c r="C216" s="9">
        <v>-447.03999999999996</v>
      </c>
      <c r="D216" s="24">
        <v>44306</v>
      </c>
      <c r="E216" s="15" t="s">
        <v>7</v>
      </c>
      <c r="F216" s="15" t="s">
        <v>8</v>
      </c>
    </row>
    <row r="217" spans="1:6" ht="14.4" x14ac:dyDescent="0.3">
      <c r="A217" s="11">
        <v>44370</v>
      </c>
      <c r="B217" s="12" t="s">
        <v>9</v>
      </c>
      <c r="C217" s="9">
        <v>-47.46</v>
      </c>
      <c r="D217" s="24">
        <v>44351</v>
      </c>
      <c r="E217" s="15" t="s">
        <v>7</v>
      </c>
      <c r="F217" s="28" t="s">
        <v>13</v>
      </c>
    </row>
    <row r="218" spans="1:6" ht="14.4" x14ac:dyDescent="0.3">
      <c r="A218" s="11">
        <v>44375</v>
      </c>
      <c r="B218" s="12" t="s">
        <v>15</v>
      </c>
      <c r="C218" s="9">
        <f>-48.15-1.5</f>
        <v>-49.65</v>
      </c>
      <c r="D218" s="24">
        <v>44358</v>
      </c>
      <c r="E218" s="15" t="s">
        <v>7</v>
      </c>
      <c r="F218" s="35" t="s">
        <v>8</v>
      </c>
    </row>
    <row r="219" spans="1:6" ht="14.4" x14ac:dyDescent="0.3">
      <c r="A219" s="32">
        <v>44375</v>
      </c>
      <c r="B219" s="12" t="s">
        <v>497</v>
      </c>
      <c r="C219" s="9">
        <v>-7091</v>
      </c>
      <c r="D219" s="23"/>
      <c r="E219" s="15" t="s">
        <v>7</v>
      </c>
      <c r="F219" s="33" t="s">
        <v>90</v>
      </c>
    </row>
    <row r="220" spans="1:6" ht="14.4" x14ac:dyDescent="0.3">
      <c r="A220" s="11">
        <v>44376</v>
      </c>
      <c r="B220" s="12" t="s">
        <v>42</v>
      </c>
      <c r="C220" s="9">
        <v>-94238.73</v>
      </c>
      <c r="D220" s="24">
        <v>44316</v>
      </c>
      <c r="E220" s="15" t="s">
        <v>43</v>
      </c>
      <c r="F220" s="15" t="s">
        <v>18</v>
      </c>
    </row>
    <row r="221" spans="1:6" ht="14.4" x14ac:dyDescent="0.3">
      <c r="A221" s="11">
        <v>44376</v>
      </c>
      <c r="B221" s="12" t="s">
        <v>42</v>
      </c>
      <c r="C221" s="9">
        <v>-166.48000000000002</v>
      </c>
      <c r="D221" s="24">
        <v>44334</v>
      </c>
      <c r="E221" s="15" t="s">
        <v>43</v>
      </c>
      <c r="F221" s="33" t="s">
        <v>18</v>
      </c>
    </row>
    <row r="222" spans="1:6" ht="14.4" x14ac:dyDescent="0.3">
      <c r="A222" s="11">
        <v>44377</v>
      </c>
      <c r="B222" s="12" t="s">
        <v>6</v>
      </c>
      <c r="C222" s="9">
        <v>-657.3</v>
      </c>
      <c r="D222" s="24">
        <v>44357</v>
      </c>
      <c r="E222" s="15" t="s">
        <v>7</v>
      </c>
      <c r="F222" s="15" t="s">
        <v>8</v>
      </c>
    </row>
    <row r="223" spans="1:6" ht="14.4" x14ac:dyDescent="0.3">
      <c r="A223" s="11">
        <v>44377</v>
      </c>
      <c r="B223" s="12" t="s">
        <v>6</v>
      </c>
      <c r="C223" s="9">
        <v>-219.51000000000002</v>
      </c>
      <c r="D223" s="24">
        <v>44357</v>
      </c>
      <c r="E223" s="15" t="s">
        <v>7</v>
      </c>
      <c r="F223" s="15" t="s">
        <v>8</v>
      </c>
    </row>
    <row r="224" spans="1:6" ht="14.4" x14ac:dyDescent="0.3">
      <c r="A224" s="11">
        <v>44377</v>
      </c>
      <c r="B224" s="12" t="s">
        <v>6</v>
      </c>
      <c r="C224" s="9">
        <v>-237.22</v>
      </c>
      <c r="D224" s="24">
        <v>44357</v>
      </c>
      <c r="E224" s="15" t="s">
        <v>7</v>
      </c>
      <c r="F224" s="15" t="s">
        <v>8</v>
      </c>
    </row>
    <row r="225" spans="1:6" ht="14.4" x14ac:dyDescent="0.3">
      <c r="A225" s="11">
        <v>44377</v>
      </c>
      <c r="B225" s="12" t="s">
        <v>6</v>
      </c>
      <c r="C225" s="9">
        <v>-160.16999999999999</v>
      </c>
      <c r="D225" s="24">
        <v>44357</v>
      </c>
      <c r="E225" s="15" t="s">
        <v>7</v>
      </c>
      <c r="F225" s="15" t="s">
        <v>8</v>
      </c>
    </row>
    <row r="226" spans="1:6" ht="14.4" x14ac:dyDescent="0.3">
      <c r="A226" s="11">
        <v>44377</v>
      </c>
      <c r="B226" s="12" t="s">
        <v>19</v>
      </c>
      <c r="C226" s="9">
        <v>-86.39</v>
      </c>
      <c r="D226" s="24">
        <v>44357</v>
      </c>
      <c r="E226" s="15" t="s">
        <v>7</v>
      </c>
      <c r="F226" s="33" t="s">
        <v>8</v>
      </c>
    </row>
    <row r="227" spans="1:6" ht="14.4" x14ac:dyDescent="0.3">
      <c r="A227" s="11">
        <v>44377</v>
      </c>
      <c r="B227" s="12" t="s">
        <v>6</v>
      </c>
      <c r="C227" s="9">
        <f>-1046.97-10</f>
        <v>-1056.97</v>
      </c>
      <c r="D227" s="24">
        <v>44357</v>
      </c>
      <c r="E227" s="15" t="s">
        <v>7</v>
      </c>
      <c r="F227" s="27" t="s">
        <v>8</v>
      </c>
    </row>
    <row r="228" spans="1:6" ht="14.4" x14ac:dyDescent="0.3">
      <c r="A228" s="11">
        <v>44377</v>
      </c>
      <c r="B228" s="12" t="s">
        <v>19</v>
      </c>
      <c r="C228" s="9">
        <v>-14.399999999999999</v>
      </c>
      <c r="D228" s="24">
        <v>44357</v>
      </c>
      <c r="E228" s="26" t="s">
        <v>7</v>
      </c>
      <c r="F228" s="27" t="s">
        <v>8</v>
      </c>
    </row>
    <row r="229" spans="1:6" ht="14.4" x14ac:dyDescent="0.3">
      <c r="A229" s="11">
        <v>44377</v>
      </c>
      <c r="B229" s="12" t="s">
        <v>19</v>
      </c>
      <c r="C229" s="9">
        <v>-35.29</v>
      </c>
      <c r="D229" s="24">
        <v>44357</v>
      </c>
      <c r="E229" s="26" t="s">
        <v>7</v>
      </c>
      <c r="F229" s="15" t="s">
        <v>8</v>
      </c>
    </row>
    <row r="230" spans="1:6" ht="14.4" x14ac:dyDescent="0.3">
      <c r="A230" s="32">
        <v>44377</v>
      </c>
      <c r="B230" s="12" t="s">
        <v>498</v>
      </c>
      <c r="C230" s="9">
        <v>-831</v>
      </c>
      <c r="D230" s="23"/>
      <c r="E230" s="15" t="s">
        <v>7</v>
      </c>
      <c r="F230" s="15" t="s">
        <v>175</v>
      </c>
    </row>
    <row r="236" spans="1:6" ht="14.4" x14ac:dyDescent="0.3">
      <c r="C236" s="9"/>
    </row>
  </sheetData>
  <autoFilter ref="A1:F181"/>
  <sortState ref="A2:F230">
    <sortCondition ref="A2:A2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workbookViewId="0">
      <selection sqref="A1:F1"/>
    </sheetView>
  </sheetViews>
  <sheetFormatPr defaultRowHeight="13.8" x14ac:dyDescent="0.3"/>
  <cols>
    <col min="1" max="1" width="21.77734375" customWidth="1"/>
    <col min="2" max="2" width="76.21875" bestFit="1" customWidth="1"/>
    <col min="3" max="3" width="11.33203125" bestFit="1" customWidth="1"/>
    <col min="4" max="4" width="10.5546875" bestFit="1" customWidth="1"/>
    <col min="5" max="5" width="17.21875" bestFit="1" customWidth="1"/>
    <col min="6" max="6" width="26.5546875" bestFit="1" customWidth="1"/>
  </cols>
  <sheetData>
    <row r="1" spans="1:6" ht="39.6" x14ac:dyDescent="0.4">
      <c r="A1" s="1" t="s">
        <v>0</v>
      </c>
      <c r="B1" s="18" t="s">
        <v>1</v>
      </c>
      <c r="C1" s="19" t="s">
        <v>91</v>
      </c>
      <c r="D1" s="20" t="s">
        <v>2</v>
      </c>
      <c r="E1" s="21" t="s">
        <v>3</v>
      </c>
      <c r="F1" s="19" t="s">
        <v>4</v>
      </c>
    </row>
    <row r="2" spans="1:6" ht="14.4" x14ac:dyDescent="0.3">
      <c r="A2" s="7">
        <v>44382</v>
      </c>
      <c r="B2" s="8" t="s">
        <v>31</v>
      </c>
      <c r="C2" s="9">
        <v>-37.36</v>
      </c>
      <c r="D2" s="24">
        <v>44382</v>
      </c>
      <c r="E2" s="29" t="s">
        <v>7</v>
      </c>
      <c r="F2" s="15" t="s">
        <v>13</v>
      </c>
    </row>
    <row r="3" spans="1:6" ht="14.4" x14ac:dyDescent="0.3">
      <c r="A3" s="7">
        <v>44382</v>
      </c>
      <c r="B3" s="8" t="s">
        <v>11</v>
      </c>
      <c r="C3" s="9">
        <v>-2.79</v>
      </c>
      <c r="D3" s="24"/>
      <c r="E3" s="29" t="s">
        <v>7</v>
      </c>
      <c r="F3" s="15" t="s">
        <v>13</v>
      </c>
    </row>
    <row r="4" spans="1:6" ht="14.4" x14ac:dyDescent="0.3">
      <c r="A4" s="7">
        <v>44383</v>
      </c>
      <c r="B4" s="8" t="s">
        <v>348</v>
      </c>
      <c r="C4" s="9">
        <v>-745</v>
      </c>
      <c r="D4" s="24">
        <v>44236</v>
      </c>
      <c r="E4" s="29" t="s">
        <v>349</v>
      </c>
      <c r="F4" s="15" t="s">
        <v>13</v>
      </c>
    </row>
    <row r="5" spans="1:6" ht="14.4" x14ac:dyDescent="0.3">
      <c r="A5" s="7">
        <v>44383</v>
      </c>
      <c r="B5" s="8" t="s">
        <v>215</v>
      </c>
      <c r="C5" s="9">
        <v>-27737.600000000002</v>
      </c>
      <c r="D5" s="24">
        <v>44286</v>
      </c>
      <c r="E5" s="29" t="s">
        <v>350</v>
      </c>
      <c r="F5" s="15" t="s">
        <v>13</v>
      </c>
    </row>
    <row r="6" spans="1:6" ht="14.4" x14ac:dyDescent="0.3">
      <c r="A6" s="7">
        <v>44383</v>
      </c>
      <c r="B6" s="8" t="s">
        <v>351</v>
      </c>
      <c r="C6" s="9">
        <v>-2499.96</v>
      </c>
      <c r="D6" s="24">
        <v>44225</v>
      </c>
      <c r="E6" s="29" t="s">
        <v>352</v>
      </c>
      <c r="F6" s="15" t="s">
        <v>13</v>
      </c>
    </row>
    <row r="7" spans="1:6" ht="14.4" x14ac:dyDescent="0.3">
      <c r="A7" s="7">
        <v>44383</v>
      </c>
      <c r="B7" s="8" t="s">
        <v>57</v>
      </c>
      <c r="C7" s="9">
        <v>-500</v>
      </c>
      <c r="D7" s="24">
        <v>44228</v>
      </c>
      <c r="E7" s="29" t="s">
        <v>237</v>
      </c>
      <c r="F7" s="15" t="s">
        <v>8</v>
      </c>
    </row>
    <row r="8" spans="1:6" ht="14.4" x14ac:dyDescent="0.3">
      <c r="A8" s="7">
        <v>44383</v>
      </c>
      <c r="B8" s="8" t="s">
        <v>353</v>
      </c>
      <c r="C8" s="9">
        <v>-37000</v>
      </c>
      <c r="D8" s="24">
        <v>44225</v>
      </c>
      <c r="E8" s="29" t="s">
        <v>354</v>
      </c>
      <c r="F8" s="29" t="s">
        <v>161</v>
      </c>
    </row>
    <row r="9" spans="1:6" ht="14.4" x14ac:dyDescent="0.3">
      <c r="A9" s="7">
        <v>44383</v>
      </c>
      <c r="B9" s="8" t="s">
        <v>78</v>
      </c>
      <c r="C9" s="9">
        <v>-26423.79</v>
      </c>
      <c r="D9" s="24">
        <v>44231</v>
      </c>
      <c r="E9" s="29" t="s">
        <v>355</v>
      </c>
      <c r="F9" s="15" t="s">
        <v>8</v>
      </c>
    </row>
    <row r="10" spans="1:6" ht="14.4" x14ac:dyDescent="0.3">
      <c r="A10" s="7">
        <v>44383</v>
      </c>
      <c r="B10" s="8" t="s">
        <v>78</v>
      </c>
      <c r="C10" s="9">
        <v>-71493.930000000008</v>
      </c>
      <c r="D10" s="24">
        <v>44231</v>
      </c>
      <c r="E10" s="29" t="s">
        <v>356</v>
      </c>
      <c r="F10" s="15" t="s">
        <v>8</v>
      </c>
    </row>
    <row r="11" spans="1:6" ht="14.4" x14ac:dyDescent="0.3">
      <c r="A11" s="7">
        <v>44383</v>
      </c>
      <c r="B11" s="8" t="s">
        <v>78</v>
      </c>
      <c r="C11" s="9">
        <v>-3162.12</v>
      </c>
      <c r="D11" s="24">
        <v>44231</v>
      </c>
      <c r="E11" s="29" t="s">
        <v>357</v>
      </c>
      <c r="F11" s="15" t="s">
        <v>8</v>
      </c>
    </row>
    <row r="12" spans="1:6" ht="14.4" x14ac:dyDescent="0.3">
      <c r="A12" s="7">
        <v>44383</v>
      </c>
      <c r="B12" s="8" t="s">
        <v>358</v>
      </c>
      <c r="C12" s="9">
        <v>-20540</v>
      </c>
      <c r="D12" s="24">
        <v>44236</v>
      </c>
      <c r="E12" s="29" t="s">
        <v>359</v>
      </c>
      <c r="F12" s="29" t="s">
        <v>161</v>
      </c>
    </row>
    <row r="13" spans="1:6" ht="14.4" x14ac:dyDescent="0.3">
      <c r="A13" s="7">
        <v>44383</v>
      </c>
      <c r="B13" s="8" t="s">
        <v>360</v>
      </c>
      <c r="C13" s="9">
        <v>-3500</v>
      </c>
      <c r="D13" s="24">
        <v>44237</v>
      </c>
      <c r="E13" s="29" t="s">
        <v>361</v>
      </c>
      <c r="F13" s="15" t="s">
        <v>13</v>
      </c>
    </row>
    <row r="14" spans="1:6" ht="14.4" x14ac:dyDescent="0.3">
      <c r="A14" s="7">
        <v>44383</v>
      </c>
      <c r="B14" s="8" t="s">
        <v>309</v>
      </c>
      <c r="C14" s="9">
        <v>-156.1</v>
      </c>
      <c r="D14" s="24">
        <v>44237</v>
      </c>
      <c r="E14" s="29" t="s">
        <v>362</v>
      </c>
      <c r="F14" s="15" t="s">
        <v>158</v>
      </c>
    </row>
    <row r="15" spans="1:6" ht="14.4" x14ac:dyDescent="0.3">
      <c r="A15" s="7">
        <v>44383</v>
      </c>
      <c r="B15" s="8" t="s">
        <v>29</v>
      </c>
      <c r="C15" s="9">
        <v>-1706.0200000000002</v>
      </c>
      <c r="D15" s="24">
        <v>44238</v>
      </c>
      <c r="E15" s="29" t="s">
        <v>103</v>
      </c>
      <c r="F15" s="14" t="s">
        <v>161</v>
      </c>
    </row>
    <row r="16" spans="1:6" ht="14.4" x14ac:dyDescent="0.3">
      <c r="A16" s="7">
        <v>44383</v>
      </c>
      <c r="B16" s="8" t="s">
        <v>63</v>
      </c>
      <c r="C16" s="9">
        <v>-15800</v>
      </c>
      <c r="D16" s="24">
        <v>44242</v>
      </c>
      <c r="E16" s="29" t="s">
        <v>363</v>
      </c>
      <c r="F16" s="14" t="s">
        <v>161</v>
      </c>
    </row>
    <row r="17" spans="1:6" ht="14.4" x14ac:dyDescent="0.3">
      <c r="A17" s="7">
        <v>44383</v>
      </c>
      <c r="B17" s="8" t="s">
        <v>364</v>
      </c>
      <c r="C17" s="9">
        <v>-103607</v>
      </c>
      <c r="D17" s="24">
        <v>44244</v>
      </c>
      <c r="E17" s="29" t="s">
        <v>365</v>
      </c>
      <c r="F17" s="29" t="s">
        <v>161</v>
      </c>
    </row>
    <row r="18" spans="1:6" ht="14.4" x14ac:dyDescent="0.3">
      <c r="A18" s="7">
        <v>44383</v>
      </c>
      <c r="B18" s="8" t="s">
        <v>22</v>
      </c>
      <c r="C18" s="9">
        <v>-7580.0999999999995</v>
      </c>
      <c r="D18" s="24">
        <v>44250</v>
      </c>
      <c r="E18" s="29" t="s">
        <v>366</v>
      </c>
      <c r="F18" s="14" t="s">
        <v>161</v>
      </c>
    </row>
    <row r="19" spans="1:6" ht="14.4" x14ac:dyDescent="0.3">
      <c r="A19" s="7">
        <v>44383</v>
      </c>
      <c r="B19" s="8" t="s">
        <v>367</v>
      </c>
      <c r="C19" s="9">
        <v>-7250</v>
      </c>
      <c r="D19" s="24">
        <v>44251</v>
      </c>
      <c r="E19" s="29" t="s">
        <v>368</v>
      </c>
      <c r="F19" s="29" t="s">
        <v>161</v>
      </c>
    </row>
    <row r="20" spans="1:6" ht="14.4" x14ac:dyDescent="0.3">
      <c r="A20" s="7">
        <v>44383</v>
      </c>
      <c r="B20" s="8" t="s">
        <v>367</v>
      </c>
      <c r="C20" s="9">
        <v>-8196.7199999999993</v>
      </c>
      <c r="D20" s="24">
        <v>44251</v>
      </c>
      <c r="E20" s="29" t="s">
        <v>369</v>
      </c>
      <c r="F20" s="29" t="s">
        <v>161</v>
      </c>
    </row>
    <row r="21" spans="1:6" ht="14.4" x14ac:dyDescent="0.3">
      <c r="A21" s="7">
        <v>44383</v>
      </c>
      <c r="B21" s="8" t="s">
        <v>301</v>
      </c>
      <c r="C21" s="9">
        <v>-11550</v>
      </c>
      <c r="D21" s="24">
        <v>44242</v>
      </c>
      <c r="E21" s="29" t="s">
        <v>370</v>
      </c>
      <c r="F21" s="14" t="s">
        <v>161</v>
      </c>
    </row>
    <row r="22" spans="1:6" ht="14.4" x14ac:dyDescent="0.3">
      <c r="A22" s="7">
        <v>44383</v>
      </c>
      <c r="B22" s="8" t="s">
        <v>367</v>
      </c>
      <c r="C22" s="9">
        <v>-3500</v>
      </c>
      <c r="D22" s="24">
        <v>44251</v>
      </c>
      <c r="E22" s="29" t="s">
        <v>371</v>
      </c>
      <c r="F22" s="14" t="s">
        <v>161</v>
      </c>
    </row>
    <row r="23" spans="1:6" ht="14.4" x14ac:dyDescent="0.3">
      <c r="A23" s="7">
        <v>44383</v>
      </c>
      <c r="B23" s="8" t="s">
        <v>372</v>
      </c>
      <c r="C23" s="9">
        <v>-46870.44</v>
      </c>
      <c r="D23" s="24">
        <v>44251</v>
      </c>
      <c r="E23" s="29" t="s">
        <v>373</v>
      </c>
      <c r="F23" s="14" t="s">
        <v>161</v>
      </c>
    </row>
    <row r="24" spans="1:6" ht="14.4" x14ac:dyDescent="0.3">
      <c r="A24" s="7">
        <v>44383</v>
      </c>
      <c r="B24" s="8" t="s">
        <v>372</v>
      </c>
      <c r="C24" s="9">
        <v>-2598.6499999999996</v>
      </c>
      <c r="D24" s="24">
        <v>44251</v>
      </c>
      <c r="E24" s="29" t="s">
        <v>373</v>
      </c>
      <c r="F24" s="14" t="s">
        <v>161</v>
      </c>
    </row>
    <row r="25" spans="1:6" ht="14.4" x14ac:dyDescent="0.3">
      <c r="A25" s="7">
        <v>44383</v>
      </c>
      <c r="B25" s="8" t="s">
        <v>58</v>
      </c>
      <c r="C25" s="9">
        <v>-70</v>
      </c>
      <c r="D25" s="24">
        <v>44259</v>
      </c>
      <c r="E25" s="29" t="s">
        <v>59</v>
      </c>
      <c r="F25" s="14" t="s">
        <v>161</v>
      </c>
    </row>
    <row r="26" spans="1:6" ht="14.4" x14ac:dyDescent="0.3">
      <c r="A26" s="7">
        <v>44383</v>
      </c>
      <c r="B26" s="8" t="s">
        <v>55</v>
      </c>
      <c r="C26" s="9">
        <f>-189-1.9</f>
        <v>-190.9</v>
      </c>
      <c r="D26" s="24">
        <v>44255</v>
      </c>
      <c r="E26" s="29" t="s">
        <v>134</v>
      </c>
      <c r="F26" s="15" t="s">
        <v>8</v>
      </c>
    </row>
    <row r="27" spans="1:6" ht="14.4" x14ac:dyDescent="0.3">
      <c r="A27" s="7">
        <v>44383</v>
      </c>
      <c r="B27" s="8" t="s">
        <v>55</v>
      </c>
      <c r="C27" s="9">
        <v>-10768.68</v>
      </c>
      <c r="D27" s="24">
        <v>44255</v>
      </c>
      <c r="E27" s="29" t="s">
        <v>56</v>
      </c>
      <c r="F27" s="15" t="s">
        <v>8</v>
      </c>
    </row>
    <row r="28" spans="1:6" ht="14.4" x14ac:dyDescent="0.3">
      <c r="A28" s="7">
        <v>44383</v>
      </c>
      <c r="B28" s="8" t="s">
        <v>55</v>
      </c>
      <c r="C28" s="9">
        <v>-202.85</v>
      </c>
      <c r="D28" s="24">
        <v>44255</v>
      </c>
      <c r="E28" s="29" t="s">
        <v>236</v>
      </c>
      <c r="F28" s="15" t="s">
        <v>8</v>
      </c>
    </row>
    <row r="29" spans="1:6" ht="14.4" x14ac:dyDescent="0.3">
      <c r="A29" s="7">
        <v>44383</v>
      </c>
      <c r="B29" s="8" t="s">
        <v>301</v>
      </c>
      <c r="C29" s="9">
        <v>-5379.26</v>
      </c>
      <c r="D29" s="24">
        <v>44255</v>
      </c>
      <c r="E29" s="29" t="s">
        <v>374</v>
      </c>
      <c r="F29" s="14" t="s">
        <v>161</v>
      </c>
    </row>
    <row r="30" spans="1:6" ht="14.4" x14ac:dyDescent="0.3">
      <c r="A30" s="7">
        <v>44383</v>
      </c>
      <c r="B30" s="8" t="s">
        <v>375</v>
      </c>
      <c r="C30" s="9">
        <v>-250</v>
      </c>
      <c r="D30" s="24">
        <v>44255</v>
      </c>
      <c r="E30" s="29" t="s">
        <v>376</v>
      </c>
      <c r="F30" s="15" t="s">
        <v>158</v>
      </c>
    </row>
    <row r="31" spans="1:6" ht="14.4" x14ac:dyDescent="0.3">
      <c r="A31" s="7">
        <v>44383</v>
      </c>
      <c r="B31" s="8" t="s">
        <v>377</v>
      </c>
      <c r="C31" s="9">
        <v>-675</v>
      </c>
      <c r="D31" s="24">
        <v>44255</v>
      </c>
      <c r="E31" s="29" t="s">
        <v>378</v>
      </c>
      <c r="F31" s="15" t="s">
        <v>158</v>
      </c>
    </row>
    <row r="32" spans="1:6" ht="14.4" x14ac:dyDescent="0.3">
      <c r="A32" s="7">
        <v>44383</v>
      </c>
      <c r="B32" s="8" t="s">
        <v>77</v>
      </c>
      <c r="C32" s="9">
        <v>-326.14999999999998</v>
      </c>
      <c r="D32" s="24">
        <v>44267</v>
      </c>
      <c r="E32" s="29" t="s">
        <v>105</v>
      </c>
      <c r="F32" s="15" t="s">
        <v>158</v>
      </c>
    </row>
    <row r="33" spans="1:6" ht="14.4" x14ac:dyDescent="0.3">
      <c r="A33" s="7">
        <v>44383</v>
      </c>
      <c r="B33" s="8" t="s">
        <v>214</v>
      </c>
      <c r="C33" s="9">
        <v>-192</v>
      </c>
      <c r="D33" s="24">
        <v>44274</v>
      </c>
      <c r="E33" s="29" t="s">
        <v>7</v>
      </c>
      <c r="F33" s="15" t="s">
        <v>158</v>
      </c>
    </row>
    <row r="34" spans="1:6" ht="14.4" x14ac:dyDescent="0.3">
      <c r="A34" s="7">
        <v>44383</v>
      </c>
      <c r="B34" s="8" t="s">
        <v>88</v>
      </c>
      <c r="C34" s="9">
        <v>-25600</v>
      </c>
      <c r="D34" s="24">
        <v>44279</v>
      </c>
      <c r="E34" s="29" t="s">
        <v>379</v>
      </c>
      <c r="F34" s="29" t="s">
        <v>161</v>
      </c>
    </row>
    <row r="35" spans="1:6" ht="14.4" x14ac:dyDescent="0.3">
      <c r="A35" s="7">
        <v>44383</v>
      </c>
      <c r="B35" s="8" t="s">
        <v>380</v>
      </c>
      <c r="C35" s="9">
        <v>-199.67</v>
      </c>
      <c r="D35" s="24">
        <v>44284</v>
      </c>
      <c r="E35" s="29" t="s">
        <v>381</v>
      </c>
      <c r="F35" s="15" t="s">
        <v>158</v>
      </c>
    </row>
    <row r="36" spans="1:6" ht="14.4" x14ac:dyDescent="0.3">
      <c r="A36" s="7">
        <v>44383</v>
      </c>
      <c r="B36" s="8" t="s">
        <v>201</v>
      </c>
      <c r="C36" s="9">
        <v>-598.54</v>
      </c>
      <c r="D36" s="24">
        <v>44278</v>
      </c>
      <c r="E36" s="29" t="s">
        <v>33</v>
      </c>
      <c r="F36" s="14" t="s">
        <v>13</v>
      </c>
    </row>
    <row r="37" spans="1:6" ht="14.4" x14ac:dyDescent="0.3">
      <c r="A37" s="7">
        <v>44383</v>
      </c>
      <c r="B37" s="8" t="s">
        <v>27</v>
      </c>
      <c r="C37" s="9">
        <v>-1870</v>
      </c>
      <c r="D37" s="24">
        <v>44286</v>
      </c>
      <c r="E37" s="29" t="s">
        <v>60</v>
      </c>
      <c r="F37" s="15" t="s">
        <v>158</v>
      </c>
    </row>
    <row r="38" spans="1:6" ht="14.4" x14ac:dyDescent="0.3">
      <c r="A38" s="7">
        <v>44383</v>
      </c>
      <c r="B38" s="8" t="s">
        <v>27</v>
      </c>
      <c r="C38" s="9">
        <v>-1510</v>
      </c>
      <c r="D38" s="24">
        <v>44286</v>
      </c>
      <c r="E38" s="29" t="s">
        <v>382</v>
      </c>
      <c r="F38" s="15" t="s">
        <v>158</v>
      </c>
    </row>
    <row r="39" spans="1:6" ht="14.4" x14ac:dyDescent="0.3">
      <c r="A39" s="7">
        <v>44383</v>
      </c>
      <c r="B39" s="8" t="s">
        <v>29</v>
      </c>
      <c r="C39" s="9">
        <v>-2145.35</v>
      </c>
      <c r="D39" s="24">
        <v>44286</v>
      </c>
      <c r="E39" s="29" t="s">
        <v>103</v>
      </c>
      <c r="F39" s="14" t="s">
        <v>161</v>
      </c>
    </row>
    <row r="40" spans="1:6" ht="14.4" x14ac:dyDescent="0.3">
      <c r="A40" s="7">
        <v>44383</v>
      </c>
      <c r="B40" s="8" t="s">
        <v>30</v>
      </c>
      <c r="C40" s="9">
        <v>-40481.399999999994</v>
      </c>
      <c r="D40" s="24">
        <v>44287</v>
      </c>
      <c r="E40" s="29" t="s">
        <v>7</v>
      </c>
      <c r="F40" s="15" t="s">
        <v>164</v>
      </c>
    </row>
    <row r="41" spans="1:6" ht="14.4" x14ac:dyDescent="0.3">
      <c r="A41" s="7">
        <v>44383</v>
      </c>
      <c r="B41" s="8" t="s">
        <v>284</v>
      </c>
      <c r="C41" s="9">
        <v>-24.93</v>
      </c>
      <c r="D41" s="24">
        <v>44342</v>
      </c>
      <c r="E41" s="29" t="s">
        <v>7</v>
      </c>
      <c r="F41" s="15" t="s">
        <v>8</v>
      </c>
    </row>
    <row r="42" spans="1:6" ht="14.4" x14ac:dyDescent="0.3">
      <c r="A42" s="7">
        <v>44383</v>
      </c>
      <c r="B42" s="8" t="s">
        <v>115</v>
      </c>
      <c r="C42" s="9">
        <v>-135</v>
      </c>
      <c r="D42" s="24">
        <v>44347</v>
      </c>
      <c r="E42" s="29" t="s">
        <v>141</v>
      </c>
      <c r="F42" s="15" t="s">
        <v>158</v>
      </c>
    </row>
    <row r="43" spans="1:6" ht="14.4" x14ac:dyDescent="0.3">
      <c r="A43" s="7">
        <v>44383</v>
      </c>
      <c r="B43" s="8" t="s">
        <v>5</v>
      </c>
      <c r="C43" s="9">
        <v>-177.20999999999998</v>
      </c>
      <c r="D43" s="24">
        <v>44363</v>
      </c>
      <c r="E43" s="29" t="s">
        <v>34</v>
      </c>
      <c r="F43" s="15" t="s">
        <v>167</v>
      </c>
    </row>
    <row r="44" spans="1:6" ht="14.4" x14ac:dyDescent="0.3">
      <c r="A44" s="7">
        <v>44383</v>
      </c>
      <c r="B44" s="8" t="s">
        <v>383</v>
      </c>
      <c r="C44" s="9">
        <v>-32.369999999999997</v>
      </c>
      <c r="D44" s="24"/>
      <c r="E44" s="29" t="s">
        <v>7</v>
      </c>
      <c r="F44" s="15" t="s">
        <v>13</v>
      </c>
    </row>
    <row r="45" spans="1:6" ht="14.4" x14ac:dyDescent="0.3">
      <c r="A45" s="7">
        <v>44383</v>
      </c>
      <c r="B45" s="8" t="s">
        <v>383</v>
      </c>
      <c r="C45" s="9">
        <v>-0.75</v>
      </c>
      <c r="D45" s="24"/>
      <c r="E45" s="29" t="s">
        <v>7</v>
      </c>
      <c r="F45" s="15" t="s">
        <v>175</v>
      </c>
    </row>
    <row r="46" spans="1:6" ht="14.4" x14ac:dyDescent="0.3">
      <c r="A46" s="7">
        <v>44385</v>
      </c>
      <c r="B46" s="8" t="s">
        <v>10</v>
      </c>
      <c r="C46" s="9">
        <v>-86.34</v>
      </c>
      <c r="D46" s="24">
        <v>44357</v>
      </c>
      <c r="E46" s="29" t="s">
        <v>41</v>
      </c>
      <c r="F46" s="15" t="s">
        <v>8</v>
      </c>
    </row>
    <row r="47" spans="1:6" ht="14.4" x14ac:dyDescent="0.3">
      <c r="A47" s="7">
        <v>44385</v>
      </c>
      <c r="B47" s="8" t="s">
        <v>10</v>
      </c>
      <c r="C47" s="9">
        <v>-384.24</v>
      </c>
      <c r="D47" s="24">
        <v>44357</v>
      </c>
      <c r="E47" s="29" t="s">
        <v>7</v>
      </c>
      <c r="F47" s="15" t="s">
        <v>8</v>
      </c>
    </row>
    <row r="48" spans="1:6" ht="14.4" x14ac:dyDescent="0.3">
      <c r="A48" s="7">
        <v>44385</v>
      </c>
      <c r="B48" s="8" t="s">
        <v>12</v>
      </c>
      <c r="C48" s="9">
        <v>-34.840000000000003</v>
      </c>
      <c r="D48" s="24">
        <v>44385</v>
      </c>
      <c r="E48" s="29" t="s">
        <v>7</v>
      </c>
      <c r="F48" s="14" t="s">
        <v>13</v>
      </c>
    </row>
    <row r="49" spans="1:6" ht="14.4" x14ac:dyDescent="0.3">
      <c r="A49" s="7">
        <v>44386</v>
      </c>
      <c r="B49" s="12" t="s">
        <v>162</v>
      </c>
      <c r="C49" s="9">
        <v>-370</v>
      </c>
      <c r="D49" s="24"/>
      <c r="E49" s="29" t="s">
        <v>7</v>
      </c>
      <c r="F49" s="15" t="s">
        <v>89</v>
      </c>
    </row>
    <row r="50" spans="1:6" ht="14.4" x14ac:dyDescent="0.3">
      <c r="A50" s="7">
        <v>44386</v>
      </c>
      <c r="B50" s="8" t="s">
        <v>384</v>
      </c>
      <c r="C50" s="9">
        <v>-423.86</v>
      </c>
      <c r="D50" s="24"/>
      <c r="E50" s="29" t="s">
        <v>7</v>
      </c>
      <c r="F50" s="15" t="s">
        <v>164</v>
      </c>
    </row>
    <row r="51" spans="1:6" ht="14.4" x14ac:dyDescent="0.3">
      <c r="A51" s="7">
        <v>44386</v>
      </c>
      <c r="B51" s="8" t="s">
        <v>385</v>
      </c>
      <c r="C51" s="9">
        <v>-1332.99</v>
      </c>
      <c r="D51" s="24"/>
      <c r="E51" s="29" t="s">
        <v>7</v>
      </c>
      <c r="F51" s="15" t="s">
        <v>89</v>
      </c>
    </row>
    <row r="52" spans="1:6" ht="14.4" x14ac:dyDescent="0.3">
      <c r="A52" s="7">
        <v>44386</v>
      </c>
      <c r="B52" s="12" t="s">
        <v>162</v>
      </c>
      <c r="C52" s="9">
        <v>-349618.06</v>
      </c>
      <c r="D52" s="24"/>
      <c r="E52" s="29" t="s">
        <v>7</v>
      </c>
      <c r="F52" s="15" t="s">
        <v>89</v>
      </c>
    </row>
    <row r="53" spans="1:6" ht="14.4" x14ac:dyDescent="0.3">
      <c r="A53" s="7">
        <v>44389</v>
      </c>
      <c r="B53" s="8" t="s">
        <v>386</v>
      </c>
      <c r="C53" s="9">
        <v>-945</v>
      </c>
      <c r="D53" s="24"/>
      <c r="E53" s="29" t="s">
        <v>7</v>
      </c>
      <c r="F53" s="15" t="s">
        <v>172</v>
      </c>
    </row>
    <row r="54" spans="1:6" ht="14.4" x14ac:dyDescent="0.3">
      <c r="A54" s="7">
        <v>44391</v>
      </c>
      <c r="B54" s="8" t="s">
        <v>387</v>
      </c>
      <c r="C54" s="9">
        <v>-12.84</v>
      </c>
      <c r="D54" s="24">
        <v>44408</v>
      </c>
      <c r="E54" s="29" t="s">
        <v>7</v>
      </c>
      <c r="F54" s="14" t="s">
        <v>13</v>
      </c>
    </row>
    <row r="55" spans="1:6" ht="14.4" x14ac:dyDescent="0.3">
      <c r="A55" s="7">
        <v>44392</v>
      </c>
      <c r="B55" s="8" t="s">
        <v>9</v>
      </c>
      <c r="C55" s="9">
        <v>-36.880000000000003</v>
      </c>
      <c r="D55" s="24">
        <v>44392</v>
      </c>
      <c r="E55" s="29" t="s">
        <v>7</v>
      </c>
      <c r="F55" s="14" t="s">
        <v>13</v>
      </c>
    </row>
    <row r="56" spans="1:6" ht="14.4" x14ac:dyDescent="0.3">
      <c r="A56" s="7">
        <v>44392</v>
      </c>
      <c r="B56" s="8" t="s">
        <v>388</v>
      </c>
      <c r="C56" s="9">
        <v>-2116</v>
      </c>
      <c r="D56" s="24"/>
      <c r="E56" s="29" t="s">
        <v>7</v>
      </c>
      <c r="F56" s="15" t="s">
        <v>172</v>
      </c>
    </row>
    <row r="57" spans="1:6" ht="14.4" x14ac:dyDescent="0.3">
      <c r="A57" s="7">
        <v>44393</v>
      </c>
      <c r="B57" s="8" t="s">
        <v>385</v>
      </c>
      <c r="C57" s="9">
        <v>-67858.47</v>
      </c>
      <c r="D57" s="24"/>
      <c r="E57" s="29" t="s">
        <v>7</v>
      </c>
      <c r="F57" s="15" t="s">
        <v>89</v>
      </c>
    </row>
    <row r="58" spans="1:6" ht="14.4" x14ac:dyDescent="0.3">
      <c r="A58" s="7">
        <v>44393</v>
      </c>
      <c r="B58" s="8" t="s">
        <v>389</v>
      </c>
      <c r="C58" s="9">
        <v>-253252.46</v>
      </c>
      <c r="D58" s="24"/>
      <c r="E58" s="29" t="s">
        <v>7</v>
      </c>
      <c r="F58" s="30" t="s">
        <v>172</v>
      </c>
    </row>
    <row r="59" spans="1:6" ht="14.4" x14ac:dyDescent="0.3">
      <c r="A59" s="7">
        <v>44393</v>
      </c>
      <c r="B59" s="8" t="s">
        <v>390</v>
      </c>
      <c r="C59" s="9">
        <v>-71717.34</v>
      </c>
      <c r="D59" s="24"/>
      <c r="E59" s="29" t="s">
        <v>7</v>
      </c>
      <c r="F59" s="15" t="s">
        <v>172</v>
      </c>
    </row>
    <row r="60" spans="1:6" ht="14.4" x14ac:dyDescent="0.3">
      <c r="A60" s="7">
        <v>44397</v>
      </c>
      <c r="B60" s="8" t="s">
        <v>5</v>
      </c>
      <c r="C60" s="9">
        <f>-42.92-1.49</f>
        <v>-44.410000000000004</v>
      </c>
      <c r="D60" s="24">
        <v>44377</v>
      </c>
      <c r="E60" s="29" t="s">
        <v>34</v>
      </c>
      <c r="F60" s="15" t="s">
        <v>167</v>
      </c>
    </row>
    <row r="61" spans="1:6" ht="14.4" x14ac:dyDescent="0.3">
      <c r="A61" s="7">
        <v>44397</v>
      </c>
      <c r="B61" s="8" t="s">
        <v>5</v>
      </c>
      <c r="C61" s="9">
        <v>-5</v>
      </c>
      <c r="D61" s="24">
        <v>44377</v>
      </c>
      <c r="E61" s="29" t="s">
        <v>34</v>
      </c>
      <c r="F61" s="15" t="s">
        <v>167</v>
      </c>
    </row>
    <row r="62" spans="1:6" ht="14.4" x14ac:dyDescent="0.3">
      <c r="A62" s="7">
        <v>44403</v>
      </c>
      <c r="B62" s="8" t="s">
        <v>15</v>
      </c>
      <c r="C62" s="9">
        <f>-48.61-1.5</f>
        <v>-50.11</v>
      </c>
      <c r="D62" s="24">
        <v>44385</v>
      </c>
      <c r="E62" s="29" t="s">
        <v>7</v>
      </c>
      <c r="F62" s="14" t="s">
        <v>8</v>
      </c>
    </row>
    <row r="63" spans="1:6" ht="14.4" x14ac:dyDescent="0.3">
      <c r="A63" s="7">
        <v>44404</v>
      </c>
      <c r="B63" s="8" t="s">
        <v>391</v>
      </c>
      <c r="C63" s="9">
        <v>-6674.73</v>
      </c>
      <c r="D63" s="24"/>
      <c r="E63" s="29" t="s">
        <v>7</v>
      </c>
      <c r="F63" s="15" t="s">
        <v>172</v>
      </c>
    </row>
    <row r="64" spans="1:6" ht="14.4" x14ac:dyDescent="0.3">
      <c r="A64" s="7">
        <v>44404</v>
      </c>
      <c r="B64" s="8" t="s">
        <v>392</v>
      </c>
      <c r="C64" s="9">
        <v>-5119</v>
      </c>
      <c r="D64" s="24"/>
      <c r="E64" s="29" t="s">
        <v>7</v>
      </c>
      <c r="F64" s="15" t="s">
        <v>90</v>
      </c>
    </row>
    <row r="65" spans="1:6" ht="14.4" x14ac:dyDescent="0.3">
      <c r="A65" s="7">
        <v>44407</v>
      </c>
      <c r="B65" s="8" t="s">
        <v>19</v>
      </c>
      <c r="C65" s="9">
        <v>-91.710000000000008</v>
      </c>
      <c r="D65" s="24">
        <v>44387</v>
      </c>
      <c r="E65" s="29" t="s">
        <v>7</v>
      </c>
      <c r="F65" s="15" t="s">
        <v>8</v>
      </c>
    </row>
    <row r="66" spans="1:6" ht="14.4" x14ac:dyDescent="0.3">
      <c r="A66" s="7">
        <v>44407</v>
      </c>
      <c r="B66" s="8" t="s">
        <v>42</v>
      </c>
      <c r="C66" s="9">
        <v>-389.6</v>
      </c>
      <c r="D66" s="24">
        <v>44336</v>
      </c>
      <c r="E66" s="29" t="s">
        <v>43</v>
      </c>
      <c r="F66" s="15" t="s">
        <v>18</v>
      </c>
    </row>
    <row r="67" spans="1:6" ht="14.4" x14ac:dyDescent="0.3">
      <c r="A67" s="7">
        <v>44407</v>
      </c>
      <c r="B67" s="8" t="s">
        <v>42</v>
      </c>
      <c r="C67" s="9">
        <v>-126603.44</v>
      </c>
      <c r="D67" s="24">
        <v>44347</v>
      </c>
      <c r="E67" s="29" t="s">
        <v>43</v>
      </c>
      <c r="F67" s="15" t="s">
        <v>18</v>
      </c>
    </row>
    <row r="68" spans="1:6" ht="14.4" x14ac:dyDescent="0.3">
      <c r="A68" s="7">
        <v>44407</v>
      </c>
      <c r="B68" s="8" t="s">
        <v>42</v>
      </c>
      <c r="C68" s="9">
        <v>750.32</v>
      </c>
      <c r="D68" s="24">
        <v>44368</v>
      </c>
      <c r="E68" s="29" t="s">
        <v>43</v>
      </c>
      <c r="F68" s="15" t="s">
        <v>18</v>
      </c>
    </row>
    <row r="69" spans="1:6" ht="14.4" x14ac:dyDescent="0.3">
      <c r="A69" s="7">
        <v>44407</v>
      </c>
      <c r="B69" s="8" t="s">
        <v>19</v>
      </c>
      <c r="C69" s="9">
        <f>-34.54-4.75</f>
        <v>-39.29</v>
      </c>
      <c r="D69" s="24">
        <v>44387</v>
      </c>
      <c r="E69" s="29" t="s">
        <v>7</v>
      </c>
      <c r="F69" s="15" t="s">
        <v>8</v>
      </c>
    </row>
    <row r="70" spans="1:6" ht="14.4" x14ac:dyDescent="0.3">
      <c r="A70" s="7">
        <v>44407</v>
      </c>
      <c r="B70" s="8" t="s">
        <v>11</v>
      </c>
      <c r="C70" s="9">
        <v>-6.5</v>
      </c>
      <c r="D70" s="24"/>
      <c r="E70" s="29" t="s">
        <v>7</v>
      </c>
      <c r="F70" s="15" t="s">
        <v>13</v>
      </c>
    </row>
    <row r="71" spans="1:6" ht="14.4" x14ac:dyDescent="0.3">
      <c r="A71" s="7">
        <v>44407</v>
      </c>
      <c r="B71" s="8" t="s">
        <v>11</v>
      </c>
      <c r="C71" s="9">
        <v>-110</v>
      </c>
      <c r="D71" s="24"/>
      <c r="E71" s="29" t="s">
        <v>7</v>
      </c>
      <c r="F71" s="15" t="s">
        <v>13</v>
      </c>
    </row>
    <row r="72" spans="1:6" ht="14.4" x14ac:dyDescent="0.3">
      <c r="A72" s="7">
        <v>44413</v>
      </c>
      <c r="B72" s="8" t="s">
        <v>124</v>
      </c>
      <c r="C72" s="9">
        <v>-31983.590000000004</v>
      </c>
      <c r="D72" s="24">
        <v>44328</v>
      </c>
      <c r="E72" s="29" t="s">
        <v>393</v>
      </c>
      <c r="F72" s="15" t="s">
        <v>8</v>
      </c>
    </row>
    <row r="73" spans="1:6" ht="14.4" x14ac:dyDescent="0.3">
      <c r="A73" s="7">
        <v>44413</v>
      </c>
      <c r="B73" s="8" t="s">
        <v>124</v>
      </c>
      <c r="C73" s="9">
        <v>-43939.76</v>
      </c>
      <c r="D73" s="24">
        <v>44347</v>
      </c>
      <c r="E73" s="29" t="s">
        <v>393</v>
      </c>
      <c r="F73" s="15" t="s">
        <v>8</v>
      </c>
    </row>
    <row r="74" spans="1:6" ht="14.4" x14ac:dyDescent="0.3">
      <c r="A74" s="7">
        <v>44413</v>
      </c>
      <c r="B74" s="8" t="s">
        <v>10</v>
      </c>
      <c r="C74" s="9">
        <v>-1339.98</v>
      </c>
      <c r="D74" s="24">
        <v>44357</v>
      </c>
      <c r="E74" s="29" t="s">
        <v>84</v>
      </c>
      <c r="F74" s="15" t="s">
        <v>8</v>
      </c>
    </row>
    <row r="75" spans="1:6" ht="14.4" x14ac:dyDescent="0.3">
      <c r="A75" s="7">
        <v>44413</v>
      </c>
      <c r="B75" s="8" t="s">
        <v>10</v>
      </c>
      <c r="C75" s="9">
        <v>-140.9</v>
      </c>
      <c r="D75" s="24">
        <v>44357</v>
      </c>
      <c r="E75" s="29" t="s">
        <v>85</v>
      </c>
      <c r="F75" s="15" t="s">
        <v>8</v>
      </c>
    </row>
    <row r="76" spans="1:6" ht="14.4" x14ac:dyDescent="0.3">
      <c r="A76" s="7">
        <v>44413</v>
      </c>
      <c r="B76" s="8" t="s">
        <v>10</v>
      </c>
      <c r="C76" s="9">
        <f>-258.1-1.5</f>
        <v>-259.60000000000002</v>
      </c>
      <c r="D76" s="24">
        <v>44357</v>
      </c>
      <c r="E76" s="29" t="s">
        <v>116</v>
      </c>
      <c r="F76" s="15" t="s">
        <v>8</v>
      </c>
    </row>
    <row r="77" spans="1:6" ht="14.4" x14ac:dyDescent="0.3">
      <c r="A77" s="7">
        <v>44413</v>
      </c>
      <c r="B77" s="8" t="s">
        <v>5</v>
      </c>
      <c r="C77" s="9">
        <v>-278.83999999999997</v>
      </c>
      <c r="D77" s="24">
        <v>44393</v>
      </c>
      <c r="E77" s="29" t="s">
        <v>34</v>
      </c>
      <c r="F77" s="15" t="s">
        <v>167</v>
      </c>
    </row>
    <row r="78" spans="1:6" ht="14.4" x14ac:dyDescent="0.3">
      <c r="A78" s="7">
        <v>44414</v>
      </c>
      <c r="B78" s="8" t="s">
        <v>11</v>
      </c>
      <c r="C78" s="9">
        <v>-6.1</v>
      </c>
      <c r="D78" s="24"/>
      <c r="E78" s="29" t="s">
        <v>7</v>
      </c>
      <c r="F78" s="15" t="s">
        <v>13</v>
      </c>
    </row>
    <row r="79" spans="1:6" ht="14.4" x14ac:dyDescent="0.3">
      <c r="A79" s="7">
        <v>44417</v>
      </c>
      <c r="B79" s="8" t="s">
        <v>6</v>
      </c>
      <c r="C79" s="9">
        <f>-84.77</f>
        <v>-84.77</v>
      </c>
      <c r="D79" s="24">
        <v>44395</v>
      </c>
      <c r="E79" s="29" t="s">
        <v>7</v>
      </c>
      <c r="F79" s="15" t="s">
        <v>8</v>
      </c>
    </row>
    <row r="80" spans="1:6" ht="14.4" x14ac:dyDescent="0.3">
      <c r="A80" s="7">
        <v>44417</v>
      </c>
      <c r="B80" s="8" t="s">
        <v>6</v>
      </c>
      <c r="C80" s="9">
        <f>-416.95-5.5</f>
        <v>-422.45</v>
      </c>
      <c r="D80" s="24">
        <v>44395</v>
      </c>
      <c r="E80" s="29" t="s">
        <v>7</v>
      </c>
      <c r="F80" s="15" t="s">
        <v>8</v>
      </c>
    </row>
    <row r="81" spans="1:6" ht="14.4" x14ac:dyDescent="0.3">
      <c r="A81" s="7">
        <v>44417</v>
      </c>
      <c r="B81" s="8" t="s">
        <v>6</v>
      </c>
      <c r="C81" s="9">
        <v>-143.21</v>
      </c>
      <c r="D81" s="24">
        <v>44395</v>
      </c>
      <c r="E81" s="29" t="s">
        <v>7</v>
      </c>
      <c r="F81" s="15" t="s">
        <v>8</v>
      </c>
    </row>
    <row r="82" spans="1:6" ht="14.4" x14ac:dyDescent="0.3">
      <c r="A82" s="7">
        <v>44417</v>
      </c>
      <c r="B82" s="8" t="s">
        <v>6</v>
      </c>
      <c r="C82" s="9">
        <v>-89.07</v>
      </c>
      <c r="D82" s="24">
        <v>44395</v>
      </c>
      <c r="E82" s="29" t="s">
        <v>7</v>
      </c>
      <c r="F82" s="15" t="s">
        <v>8</v>
      </c>
    </row>
    <row r="83" spans="1:6" ht="14.4" x14ac:dyDescent="0.3">
      <c r="A83" s="7">
        <v>44417</v>
      </c>
      <c r="B83" s="8" t="s">
        <v>6</v>
      </c>
      <c r="C83" s="9">
        <v>-1476.42</v>
      </c>
      <c r="D83" s="24">
        <v>44395</v>
      </c>
      <c r="E83" s="29" t="s">
        <v>7</v>
      </c>
      <c r="F83" s="15" t="s">
        <v>8</v>
      </c>
    </row>
    <row r="84" spans="1:6" ht="14.4" x14ac:dyDescent="0.3">
      <c r="A84" s="7">
        <v>44417</v>
      </c>
      <c r="B84" s="12" t="s">
        <v>162</v>
      </c>
      <c r="C84" s="9">
        <v>-208369.14</v>
      </c>
      <c r="D84" s="24"/>
      <c r="E84" s="29" t="s">
        <v>7</v>
      </c>
      <c r="F84" s="15" t="s">
        <v>89</v>
      </c>
    </row>
    <row r="85" spans="1:6" ht="14.4" x14ac:dyDescent="0.3">
      <c r="A85" s="7">
        <v>44418</v>
      </c>
      <c r="B85" s="8" t="s">
        <v>10</v>
      </c>
      <c r="C85" s="9">
        <v>-369.67</v>
      </c>
      <c r="D85" s="24">
        <v>44336</v>
      </c>
      <c r="E85" s="29" t="s">
        <v>7</v>
      </c>
      <c r="F85" s="15" t="s">
        <v>8</v>
      </c>
    </row>
    <row r="86" spans="1:6" ht="14.4" x14ac:dyDescent="0.3">
      <c r="A86" s="7">
        <v>44418</v>
      </c>
      <c r="B86" s="8" t="s">
        <v>10</v>
      </c>
      <c r="C86" s="9">
        <v>-59.13</v>
      </c>
      <c r="D86" s="24">
        <v>44357</v>
      </c>
      <c r="E86" s="29" t="s">
        <v>87</v>
      </c>
      <c r="F86" s="15" t="s">
        <v>8</v>
      </c>
    </row>
    <row r="87" spans="1:6" ht="14.4" x14ac:dyDescent="0.3">
      <c r="A87" s="7">
        <v>44418</v>
      </c>
      <c r="B87" s="8" t="s">
        <v>10</v>
      </c>
      <c r="C87" s="9">
        <v>-123.89999999999999</v>
      </c>
      <c r="D87" s="24">
        <v>44357</v>
      </c>
      <c r="E87" s="29" t="s">
        <v>7</v>
      </c>
      <c r="F87" s="15" t="s">
        <v>8</v>
      </c>
    </row>
    <row r="88" spans="1:6" ht="14.4" x14ac:dyDescent="0.3">
      <c r="A88" s="7">
        <v>44418</v>
      </c>
      <c r="B88" s="8" t="s">
        <v>10</v>
      </c>
      <c r="C88" s="9">
        <v>-93.9</v>
      </c>
      <c r="D88" s="24">
        <v>44357</v>
      </c>
      <c r="E88" s="29" t="s">
        <v>87</v>
      </c>
      <c r="F88" s="15" t="s">
        <v>8</v>
      </c>
    </row>
    <row r="89" spans="1:6" ht="14.4" x14ac:dyDescent="0.3">
      <c r="A89" s="7">
        <v>44418</v>
      </c>
      <c r="B89" s="8" t="s">
        <v>10</v>
      </c>
      <c r="C89" s="9">
        <v>-1240.24</v>
      </c>
      <c r="D89" s="24">
        <v>44357</v>
      </c>
      <c r="E89" s="29" t="s">
        <v>94</v>
      </c>
      <c r="F89" s="15" t="s">
        <v>8</v>
      </c>
    </row>
    <row r="90" spans="1:6" ht="14.4" x14ac:dyDescent="0.3">
      <c r="A90" s="7">
        <v>44418</v>
      </c>
      <c r="B90" s="8" t="s">
        <v>10</v>
      </c>
      <c r="C90" s="9">
        <v>-58.9</v>
      </c>
      <c r="D90" s="24">
        <v>44357</v>
      </c>
      <c r="E90" s="29" t="s">
        <v>86</v>
      </c>
      <c r="F90" s="15" t="s">
        <v>8</v>
      </c>
    </row>
    <row r="91" spans="1:6" ht="14.4" x14ac:dyDescent="0.3">
      <c r="A91" s="7">
        <v>44418</v>
      </c>
      <c r="B91" s="8" t="s">
        <v>10</v>
      </c>
      <c r="C91" s="9">
        <v>-1467.63</v>
      </c>
      <c r="D91" s="24">
        <v>44357</v>
      </c>
      <c r="E91" s="29" t="s">
        <v>87</v>
      </c>
      <c r="F91" s="15" t="s">
        <v>8</v>
      </c>
    </row>
    <row r="92" spans="1:6" ht="14.4" x14ac:dyDescent="0.3">
      <c r="A92" s="7">
        <v>44418</v>
      </c>
      <c r="B92" s="8" t="s">
        <v>10</v>
      </c>
      <c r="C92" s="9">
        <v>-459.63</v>
      </c>
      <c r="D92" s="24">
        <v>44368</v>
      </c>
      <c r="E92" s="29" t="s">
        <v>7</v>
      </c>
      <c r="F92" s="15" t="s">
        <v>8</v>
      </c>
    </row>
    <row r="93" spans="1:6" ht="14.4" x14ac:dyDescent="0.3">
      <c r="A93" s="7">
        <v>44418</v>
      </c>
      <c r="B93" s="8" t="s">
        <v>121</v>
      </c>
      <c r="C93" s="9">
        <v>-2796.8</v>
      </c>
      <c r="D93" s="24">
        <v>44412</v>
      </c>
      <c r="E93" s="29" t="s">
        <v>173</v>
      </c>
      <c r="F93" s="29" t="s">
        <v>89</v>
      </c>
    </row>
    <row r="94" spans="1:6" ht="14.4" x14ac:dyDescent="0.3">
      <c r="A94" s="7">
        <v>44418</v>
      </c>
      <c r="B94" s="8" t="s">
        <v>31</v>
      </c>
      <c r="C94" s="9">
        <v>-18.93</v>
      </c>
      <c r="D94" s="24">
        <v>44417</v>
      </c>
      <c r="E94" s="29" t="s">
        <v>7</v>
      </c>
      <c r="F94" s="15" t="s">
        <v>13</v>
      </c>
    </row>
    <row r="95" spans="1:6" ht="14.4" x14ac:dyDescent="0.3">
      <c r="A95" s="7">
        <v>44418</v>
      </c>
      <c r="B95" s="8" t="s">
        <v>394</v>
      </c>
      <c r="C95" s="9">
        <v>-504.23</v>
      </c>
      <c r="D95" s="24"/>
      <c r="E95" s="29" t="s">
        <v>7</v>
      </c>
      <c r="F95" s="15" t="s">
        <v>172</v>
      </c>
    </row>
    <row r="96" spans="1:6" ht="14.4" x14ac:dyDescent="0.3">
      <c r="A96" s="7">
        <v>44418</v>
      </c>
      <c r="B96" s="12" t="s">
        <v>162</v>
      </c>
      <c r="C96" s="9">
        <v>-372.00000000000057</v>
      </c>
      <c r="D96" s="24"/>
      <c r="E96" s="29" t="s">
        <v>7</v>
      </c>
      <c r="F96" s="15" t="s">
        <v>89</v>
      </c>
    </row>
    <row r="97" spans="1:6" ht="14.4" x14ac:dyDescent="0.3">
      <c r="A97" s="7">
        <v>44418</v>
      </c>
      <c r="B97" s="8" t="s">
        <v>384</v>
      </c>
      <c r="C97" s="9">
        <v>-474.73</v>
      </c>
      <c r="D97" s="24"/>
      <c r="E97" s="29" t="s">
        <v>7</v>
      </c>
      <c r="F97" s="15" t="s">
        <v>164</v>
      </c>
    </row>
    <row r="98" spans="1:6" ht="14.4" x14ac:dyDescent="0.3">
      <c r="A98" s="7">
        <v>44418</v>
      </c>
      <c r="B98" s="8" t="s">
        <v>395</v>
      </c>
      <c r="C98" s="9">
        <v>-806.61</v>
      </c>
      <c r="D98" s="24"/>
      <c r="E98" s="29" t="s">
        <v>7</v>
      </c>
      <c r="F98" s="15" t="s">
        <v>13</v>
      </c>
    </row>
    <row r="99" spans="1:6" ht="14.4" x14ac:dyDescent="0.3">
      <c r="A99" s="7">
        <v>44424</v>
      </c>
      <c r="B99" s="8" t="s">
        <v>19</v>
      </c>
      <c r="C99" s="9">
        <f>-13.37-1.5</f>
        <v>-14.87</v>
      </c>
      <c r="D99" s="24">
        <v>44403</v>
      </c>
      <c r="E99" s="29" t="s">
        <v>7</v>
      </c>
      <c r="F99" s="15" t="s">
        <v>8</v>
      </c>
    </row>
    <row r="100" spans="1:6" ht="14.4" x14ac:dyDescent="0.3">
      <c r="A100" s="7">
        <v>44428</v>
      </c>
      <c r="B100" s="8" t="s">
        <v>5</v>
      </c>
      <c r="C100" s="9">
        <f>-40.66-1.5</f>
        <v>-42.16</v>
      </c>
      <c r="D100" s="24">
        <v>44408</v>
      </c>
      <c r="E100" s="29" t="s">
        <v>34</v>
      </c>
      <c r="F100" s="15" t="s">
        <v>167</v>
      </c>
    </row>
    <row r="101" spans="1:6" ht="14.4" x14ac:dyDescent="0.3">
      <c r="A101" s="7">
        <v>44428</v>
      </c>
      <c r="B101" s="8" t="s">
        <v>396</v>
      </c>
      <c r="C101" s="9">
        <v>-243919.5</v>
      </c>
      <c r="D101" s="24"/>
      <c r="E101" s="29" t="s">
        <v>7</v>
      </c>
      <c r="F101" s="30" t="s">
        <v>172</v>
      </c>
    </row>
    <row r="102" spans="1:6" ht="14.4" x14ac:dyDescent="0.3">
      <c r="A102" s="7">
        <v>44428</v>
      </c>
      <c r="B102" s="8" t="s">
        <v>390</v>
      </c>
      <c r="C102" s="9">
        <v>-134929.04999999999</v>
      </c>
      <c r="D102" s="24"/>
      <c r="E102" s="29" t="s">
        <v>7</v>
      </c>
      <c r="F102" s="15" t="s">
        <v>172</v>
      </c>
    </row>
    <row r="103" spans="1:6" ht="14.4" x14ac:dyDescent="0.3">
      <c r="A103" s="7">
        <v>44433</v>
      </c>
      <c r="B103" s="8" t="s">
        <v>15</v>
      </c>
      <c r="C103" s="9">
        <f>-42.69-1.5</f>
        <v>-44.19</v>
      </c>
      <c r="D103" s="24">
        <v>44418</v>
      </c>
      <c r="E103" s="29" t="s">
        <v>7</v>
      </c>
      <c r="F103" s="14" t="s">
        <v>8</v>
      </c>
    </row>
    <row r="104" spans="1:6" ht="14.4" x14ac:dyDescent="0.3">
      <c r="A104" s="7">
        <v>44434</v>
      </c>
      <c r="B104" s="8" t="s">
        <v>397</v>
      </c>
      <c r="C104" s="9">
        <f>-46.5-1.5</f>
        <v>-48</v>
      </c>
      <c r="D104" s="24">
        <v>44386</v>
      </c>
      <c r="E104" s="29" t="s">
        <v>7</v>
      </c>
      <c r="F104" s="15" t="s">
        <v>8</v>
      </c>
    </row>
    <row r="105" spans="1:6" ht="14.4" x14ac:dyDescent="0.3">
      <c r="A105" s="7">
        <v>44434</v>
      </c>
      <c r="B105" s="8" t="s">
        <v>397</v>
      </c>
      <c r="C105" s="9">
        <v>-157</v>
      </c>
      <c r="D105" s="24">
        <v>44386</v>
      </c>
      <c r="E105" s="29" t="s">
        <v>7</v>
      </c>
      <c r="F105" s="15" t="s">
        <v>8</v>
      </c>
    </row>
    <row r="106" spans="1:6" ht="14.4" x14ac:dyDescent="0.3">
      <c r="A106" s="7">
        <v>44434</v>
      </c>
      <c r="B106" s="8" t="s">
        <v>397</v>
      </c>
      <c r="C106" s="9">
        <v>-157</v>
      </c>
      <c r="D106" s="24">
        <v>44386</v>
      </c>
      <c r="E106" s="29" t="s">
        <v>7</v>
      </c>
      <c r="F106" s="15" t="s">
        <v>8</v>
      </c>
    </row>
    <row r="107" spans="1:6" ht="14.4" x14ac:dyDescent="0.3">
      <c r="A107" s="7">
        <v>44434</v>
      </c>
      <c r="B107" s="8" t="s">
        <v>397</v>
      </c>
      <c r="C107" s="9">
        <v>-95</v>
      </c>
      <c r="D107" s="24">
        <v>44386</v>
      </c>
      <c r="E107" s="29" t="s">
        <v>7</v>
      </c>
      <c r="F107" s="15" t="s">
        <v>8</v>
      </c>
    </row>
    <row r="108" spans="1:6" ht="14.4" x14ac:dyDescent="0.3">
      <c r="A108" s="7">
        <v>44434</v>
      </c>
      <c r="B108" s="8" t="s">
        <v>397</v>
      </c>
      <c r="C108" s="9">
        <f>-2249.5+1.5</f>
        <v>-2248</v>
      </c>
      <c r="D108" s="24">
        <v>44386</v>
      </c>
      <c r="E108" s="29" t="s">
        <v>7</v>
      </c>
      <c r="F108" s="15" t="s">
        <v>8</v>
      </c>
    </row>
    <row r="109" spans="1:6" ht="14.4" x14ac:dyDescent="0.3">
      <c r="A109" s="7">
        <v>44434</v>
      </c>
      <c r="B109" s="8" t="s">
        <v>398</v>
      </c>
      <c r="C109" s="9">
        <v>-2214.9699999999998</v>
      </c>
      <c r="D109" s="24"/>
      <c r="E109" s="29" t="s">
        <v>7</v>
      </c>
      <c r="F109" s="15" t="s">
        <v>172</v>
      </c>
    </row>
    <row r="110" spans="1:6" ht="14.4" x14ac:dyDescent="0.3">
      <c r="A110" s="7">
        <v>44438</v>
      </c>
      <c r="B110" s="8" t="s">
        <v>19</v>
      </c>
      <c r="C110" s="9">
        <v>-88.22</v>
      </c>
      <c r="D110" s="24">
        <v>44418</v>
      </c>
      <c r="E110" s="29" t="s">
        <v>7</v>
      </c>
      <c r="F110" s="15" t="s">
        <v>8</v>
      </c>
    </row>
    <row r="111" spans="1:6" ht="14.4" x14ac:dyDescent="0.3">
      <c r="A111" s="7">
        <v>44438</v>
      </c>
      <c r="B111" s="8" t="s">
        <v>19</v>
      </c>
      <c r="C111" s="9">
        <f>-29.05-3</f>
        <v>-32.049999999999997</v>
      </c>
      <c r="D111" s="24">
        <v>44418</v>
      </c>
      <c r="E111" s="29" t="s">
        <v>7</v>
      </c>
      <c r="F111" s="15" t="s">
        <v>8</v>
      </c>
    </row>
    <row r="112" spans="1:6" ht="14.4" x14ac:dyDescent="0.3">
      <c r="A112" s="7">
        <v>44439</v>
      </c>
      <c r="B112" s="8" t="s">
        <v>35</v>
      </c>
      <c r="C112" s="9">
        <v>-625.61</v>
      </c>
      <c r="D112" s="24">
        <v>44298</v>
      </c>
      <c r="E112" s="29" t="s">
        <v>36</v>
      </c>
      <c r="F112" s="15" t="s">
        <v>164</v>
      </c>
    </row>
    <row r="113" spans="1:6" ht="14.4" x14ac:dyDescent="0.3">
      <c r="A113" s="7">
        <v>44439</v>
      </c>
      <c r="B113" s="8" t="s">
        <v>35</v>
      </c>
      <c r="C113" s="9">
        <v>-625.61</v>
      </c>
      <c r="D113" s="24">
        <v>44298</v>
      </c>
      <c r="E113" s="29" t="s">
        <v>36</v>
      </c>
      <c r="F113" s="15" t="s">
        <v>164</v>
      </c>
    </row>
    <row r="114" spans="1:6" ht="14.4" x14ac:dyDescent="0.3">
      <c r="A114" s="7">
        <v>44439</v>
      </c>
      <c r="B114" s="8" t="s">
        <v>35</v>
      </c>
      <c r="C114" s="9">
        <v>-700.68000000000006</v>
      </c>
      <c r="D114" s="24">
        <v>44298</v>
      </c>
      <c r="E114" s="29" t="s">
        <v>36</v>
      </c>
      <c r="F114" s="15" t="s">
        <v>164</v>
      </c>
    </row>
    <row r="115" spans="1:6" ht="14.4" x14ac:dyDescent="0.3">
      <c r="A115" s="7">
        <v>44439</v>
      </c>
      <c r="B115" s="8" t="s">
        <v>35</v>
      </c>
      <c r="C115" s="9">
        <v>-1000.97</v>
      </c>
      <c r="D115" s="24">
        <v>44298</v>
      </c>
      <c r="E115" s="29" t="s">
        <v>36</v>
      </c>
      <c r="F115" s="15" t="s">
        <v>164</v>
      </c>
    </row>
    <row r="116" spans="1:6" ht="14.4" x14ac:dyDescent="0.3">
      <c r="A116" s="7">
        <v>44439</v>
      </c>
      <c r="B116" s="8" t="s">
        <v>35</v>
      </c>
      <c r="C116" s="9">
        <v>-625.61</v>
      </c>
      <c r="D116" s="24">
        <v>44298</v>
      </c>
      <c r="E116" s="29" t="s">
        <v>36</v>
      </c>
      <c r="F116" s="15" t="s">
        <v>164</v>
      </c>
    </row>
    <row r="117" spans="1:6" ht="14.4" x14ac:dyDescent="0.3">
      <c r="A117" s="7">
        <v>44439</v>
      </c>
      <c r="B117" s="8" t="s">
        <v>35</v>
      </c>
      <c r="C117" s="9">
        <v>-625.61</v>
      </c>
      <c r="D117" s="24">
        <v>44298</v>
      </c>
      <c r="E117" s="29" t="s">
        <v>36</v>
      </c>
      <c r="F117" s="15" t="s">
        <v>164</v>
      </c>
    </row>
    <row r="118" spans="1:6" ht="14.4" x14ac:dyDescent="0.3">
      <c r="A118" s="7">
        <v>44439</v>
      </c>
      <c r="B118" s="8" t="s">
        <v>35</v>
      </c>
      <c r="C118" s="9">
        <v>-700.68000000000006</v>
      </c>
      <c r="D118" s="24">
        <v>44298</v>
      </c>
      <c r="E118" s="29" t="s">
        <v>36</v>
      </c>
      <c r="F118" s="15" t="s">
        <v>164</v>
      </c>
    </row>
    <row r="119" spans="1:6" ht="14.4" x14ac:dyDescent="0.3">
      <c r="A119" s="7">
        <v>44439</v>
      </c>
      <c r="B119" s="8" t="s">
        <v>35</v>
      </c>
      <c r="C119" s="9">
        <v>-625.61</v>
      </c>
      <c r="D119" s="24">
        <v>44298</v>
      </c>
      <c r="E119" s="29" t="s">
        <v>36</v>
      </c>
      <c r="F119" s="15" t="s">
        <v>164</v>
      </c>
    </row>
    <row r="120" spans="1:6" ht="14.4" x14ac:dyDescent="0.3">
      <c r="A120" s="7">
        <v>44439</v>
      </c>
      <c r="B120" s="8" t="s">
        <v>35</v>
      </c>
      <c r="C120" s="9">
        <v>-375.36</v>
      </c>
      <c r="D120" s="24">
        <v>44298</v>
      </c>
      <c r="E120" s="29" t="s">
        <v>36</v>
      </c>
      <c r="F120" s="15" t="s">
        <v>164</v>
      </c>
    </row>
    <row r="121" spans="1:6" ht="14.4" x14ac:dyDescent="0.3">
      <c r="A121" s="7">
        <v>44439</v>
      </c>
      <c r="B121" s="8" t="s">
        <v>35</v>
      </c>
      <c r="C121" s="9">
        <v>-1000.97</v>
      </c>
      <c r="D121" s="24">
        <v>44298</v>
      </c>
      <c r="E121" s="29" t="s">
        <v>36</v>
      </c>
      <c r="F121" s="15" t="s">
        <v>164</v>
      </c>
    </row>
    <row r="122" spans="1:6" ht="14.4" x14ac:dyDescent="0.3">
      <c r="A122" s="7">
        <v>44439</v>
      </c>
      <c r="B122" s="8" t="s">
        <v>35</v>
      </c>
      <c r="C122" s="9">
        <v>-625.61</v>
      </c>
      <c r="D122" s="24">
        <v>44298</v>
      </c>
      <c r="E122" s="29" t="s">
        <v>36</v>
      </c>
      <c r="F122" s="15" t="s">
        <v>164</v>
      </c>
    </row>
    <row r="123" spans="1:6" ht="14.4" x14ac:dyDescent="0.3">
      <c r="A123" s="7">
        <v>44439</v>
      </c>
      <c r="B123" s="8" t="s">
        <v>35</v>
      </c>
      <c r="C123" s="9">
        <v>-2302.2399999999998</v>
      </c>
      <c r="D123" s="24">
        <v>44298</v>
      </c>
      <c r="E123" s="29" t="s">
        <v>36</v>
      </c>
      <c r="F123" s="15" t="s">
        <v>164</v>
      </c>
    </row>
    <row r="124" spans="1:6" ht="14.4" x14ac:dyDescent="0.3">
      <c r="A124" s="7">
        <v>44439</v>
      </c>
      <c r="B124" s="8" t="s">
        <v>57</v>
      </c>
      <c r="C124" s="9">
        <v>-500</v>
      </c>
      <c r="D124" s="24">
        <v>44256</v>
      </c>
      <c r="E124" s="29" t="s">
        <v>237</v>
      </c>
      <c r="F124" s="15" t="s">
        <v>8</v>
      </c>
    </row>
    <row r="125" spans="1:6" ht="14.4" x14ac:dyDescent="0.3">
      <c r="A125" s="7">
        <v>44439</v>
      </c>
      <c r="B125" s="8" t="s">
        <v>47</v>
      </c>
      <c r="C125" s="9">
        <v>-16060</v>
      </c>
      <c r="D125" s="24">
        <v>44256</v>
      </c>
      <c r="E125" s="29" t="s">
        <v>7</v>
      </c>
      <c r="F125" s="15" t="s">
        <v>164</v>
      </c>
    </row>
    <row r="126" spans="1:6" ht="14.4" x14ac:dyDescent="0.3">
      <c r="A126" s="7">
        <v>44439</v>
      </c>
      <c r="B126" s="8" t="s">
        <v>92</v>
      </c>
      <c r="C126" s="9">
        <v>-6600</v>
      </c>
      <c r="D126" s="24">
        <v>44257</v>
      </c>
      <c r="E126" s="29" t="s">
        <v>399</v>
      </c>
      <c r="F126" s="15" t="s">
        <v>158</v>
      </c>
    </row>
    <row r="127" spans="1:6" ht="14.4" x14ac:dyDescent="0.3">
      <c r="A127" s="7">
        <v>44439</v>
      </c>
      <c r="B127" s="8" t="s">
        <v>115</v>
      </c>
      <c r="C127" s="9">
        <v>-135</v>
      </c>
      <c r="D127" s="24">
        <v>44255</v>
      </c>
      <c r="E127" s="29" t="s">
        <v>141</v>
      </c>
      <c r="F127" s="15" t="s">
        <v>158</v>
      </c>
    </row>
    <row r="128" spans="1:6" ht="14.4" x14ac:dyDescent="0.3">
      <c r="A128" s="7">
        <v>44439</v>
      </c>
      <c r="B128" s="8" t="s">
        <v>29</v>
      </c>
      <c r="C128" s="9">
        <v>-11621.44</v>
      </c>
      <c r="D128" s="24">
        <v>44265</v>
      </c>
      <c r="E128" s="29" t="s">
        <v>103</v>
      </c>
      <c r="F128" s="14" t="s">
        <v>161</v>
      </c>
    </row>
    <row r="129" spans="1:6" ht="14.4" x14ac:dyDescent="0.3">
      <c r="A129" s="7">
        <v>44439</v>
      </c>
      <c r="B129" s="8" t="s">
        <v>22</v>
      </c>
      <c r="C129" s="9">
        <v>-143.46</v>
      </c>
      <c r="D129" s="24">
        <v>44273</v>
      </c>
      <c r="E129" s="29" t="s">
        <v>152</v>
      </c>
      <c r="F129" s="14" t="s">
        <v>161</v>
      </c>
    </row>
    <row r="130" spans="1:6" ht="14.4" x14ac:dyDescent="0.3">
      <c r="A130" s="7">
        <v>44439</v>
      </c>
      <c r="B130" s="8" t="s">
        <v>22</v>
      </c>
      <c r="C130" s="9">
        <v>-497.99999999999994</v>
      </c>
      <c r="D130" s="24">
        <v>44273</v>
      </c>
      <c r="E130" s="29" t="s">
        <v>66</v>
      </c>
      <c r="F130" s="14" t="s">
        <v>161</v>
      </c>
    </row>
    <row r="131" spans="1:6" ht="14.4" x14ac:dyDescent="0.3">
      <c r="A131" s="7">
        <v>44439</v>
      </c>
      <c r="B131" s="8" t="s">
        <v>309</v>
      </c>
      <c r="C131" s="9">
        <v>-20550</v>
      </c>
      <c r="D131" s="24">
        <v>44278</v>
      </c>
      <c r="E131" s="29" t="s">
        <v>366</v>
      </c>
      <c r="F131" s="15" t="s">
        <v>158</v>
      </c>
    </row>
    <row r="132" spans="1:6" ht="14.4" x14ac:dyDescent="0.3">
      <c r="A132" s="7">
        <v>44439</v>
      </c>
      <c r="B132" s="8" t="s">
        <v>400</v>
      </c>
      <c r="C132" s="9">
        <v>-10250</v>
      </c>
      <c r="D132" s="24">
        <v>44285</v>
      </c>
      <c r="E132" s="29" t="s">
        <v>401</v>
      </c>
      <c r="F132" s="14" t="s">
        <v>161</v>
      </c>
    </row>
    <row r="133" spans="1:6" ht="14.4" x14ac:dyDescent="0.3">
      <c r="A133" s="7">
        <v>44439</v>
      </c>
      <c r="B133" s="8" t="s">
        <v>150</v>
      </c>
      <c r="C133" s="9">
        <v>-1250</v>
      </c>
      <c r="D133" s="24">
        <v>44285</v>
      </c>
      <c r="E133" s="29" t="s">
        <v>151</v>
      </c>
      <c r="F133" s="15" t="s">
        <v>158</v>
      </c>
    </row>
    <row r="134" spans="1:6" ht="14.4" x14ac:dyDescent="0.3">
      <c r="A134" s="7">
        <v>44439</v>
      </c>
      <c r="B134" s="8" t="s">
        <v>243</v>
      </c>
      <c r="C134" s="9">
        <v>-1200</v>
      </c>
      <c r="D134" s="24">
        <v>44286</v>
      </c>
      <c r="E134" s="29" t="s">
        <v>402</v>
      </c>
      <c r="F134" s="14" t="s">
        <v>161</v>
      </c>
    </row>
    <row r="135" spans="1:6" ht="14.4" x14ac:dyDescent="0.3">
      <c r="A135" s="7">
        <v>44439</v>
      </c>
      <c r="B135" s="8" t="s">
        <v>403</v>
      </c>
      <c r="C135" s="9">
        <v>-32000</v>
      </c>
      <c r="D135" s="24">
        <v>44285</v>
      </c>
      <c r="E135" s="29" t="s">
        <v>404</v>
      </c>
      <c r="F135" s="14" t="s">
        <v>161</v>
      </c>
    </row>
    <row r="136" spans="1:6" ht="14.4" x14ac:dyDescent="0.3">
      <c r="A136" s="7">
        <v>44439</v>
      </c>
      <c r="B136" s="8" t="s">
        <v>22</v>
      </c>
      <c r="C136" s="9">
        <v>-166</v>
      </c>
      <c r="D136" s="24">
        <v>44287</v>
      </c>
      <c r="E136" s="29" t="s">
        <v>66</v>
      </c>
      <c r="F136" s="14" t="s">
        <v>161</v>
      </c>
    </row>
    <row r="137" spans="1:6" ht="14.4" x14ac:dyDescent="0.3">
      <c r="A137" s="7">
        <v>44439</v>
      </c>
      <c r="B137" s="8" t="s">
        <v>22</v>
      </c>
      <c r="C137" s="9">
        <v>-47.820000000000007</v>
      </c>
      <c r="D137" s="24">
        <v>44287</v>
      </c>
      <c r="E137" s="29" t="s">
        <v>152</v>
      </c>
      <c r="F137" s="14" t="s">
        <v>161</v>
      </c>
    </row>
    <row r="138" spans="1:6" ht="14.4" x14ac:dyDescent="0.3">
      <c r="A138" s="7">
        <v>44439</v>
      </c>
      <c r="B138" s="8" t="s">
        <v>405</v>
      </c>
      <c r="C138" s="9">
        <v>-10100</v>
      </c>
      <c r="D138" s="24">
        <v>44281</v>
      </c>
      <c r="E138" s="29" t="s">
        <v>406</v>
      </c>
      <c r="F138" s="14" t="s">
        <v>161</v>
      </c>
    </row>
    <row r="139" spans="1:6" ht="14.4" x14ac:dyDescent="0.3">
      <c r="A139" s="7">
        <v>44439</v>
      </c>
      <c r="B139" s="8" t="s">
        <v>127</v>
      </c>
      <c r="C139" s="9">
        <v>-7695</v>
      </c>
      <c r="D139" s="24">
        <v>44286</v>
      </c>
      <c r="E139" s="29" t="s">
        <v>252</v>
      </c>
      <c r="F139" s="14" t="s">
        <v>161</v>
      </c>
    </row>
    <row r="140" spans="1:6" ht="14.4" x14ac:dyDescent="0.3">
      <c r="A140" s="7">
        <v>44439</v>
      </c>
      <c r="B140" s="8" t="s">
        <v>407</v>
      </c>
      <c r="C140" s="9">
        <v>-12000</v>
      </c>
      <c r="D140" s="24">
        <v>44286</v>
      </c>
      <c r="E140" s="29" t="s">
        <v>408</v>
      </c>
      <c r="F140" s="14" t="s">
        <v>161</v>
      </c>
    </row>
    <row r="141" spans="1:6" ht="14.4" x14ac:dyDescent="0.3">
      <c r="A141" s="7">
        <v>44439</v>
      </c>
      <c r="B141" s="8" t="s">
        <v>409</v>
      </c>
      <c r="C141" s="9">
        <v>-950</v>
      </c>
      <c r="D141" s="24">
        <v>44286</v>
      </c>
      <c r="E141" s="29" t="s">
        <v>410</v>
      </c>
      <c r="F141" s="14" t="s">
        <v>161</v>
      </c>
    </row>
    <row r="142" spans="1:6" ht="14.4" x14ac:dyDescent="0.3">
      <c r="A142" s="7">
        <v>44439</v>
      </c>
      <c r="B142" s="8" t="s">
        <v>29</v>
      </c>
      <c r="C142" s="9">
        <v>-160.34</v>
      </c>
      <c r="D142" s="24">
        <v>44286</v>
      </c>
      <c r="E142" s="29" t="s">
        <v>103</v>
      </c>
      <c r="F142" s="14" t="s">
        <v>161</v>
      </c>
    </row>
    <row r="143" spans="1:6" ht="14.4" x14ac:dyDescent="0.3">
      <c r="A143" s="7">
        <v>44439</v>
      </c>
      <c r="B143" s="8" t="s">
        <v>29</v>
      </c>
      <c r="C143" s="9">
        <v>-2485.2700000000004</v>
      </c>
      <c r="D143" s="24">
        <v>44286</v>
      </c>
      <c r="E143" s="29" t="s">
        <v>103</v>
      </c>
      <c r="F143" s="14" t="s">
        <v>161</v>
      </c>
    </row>
    <row r="144" spans="1:6" ht="14.4" x14ac:dyDescent="0.3">
      <c r="A144" s="7">
        <v>44439</v>
      </c>
      <c r="B144" s="8" t="s">
        <v>115</v>
      </c>
      <c r="C144" s="9">
        <v>-135</v>
      </c>
      <c r="D144" s="24">
        <v>44286</v>
      </c>
      <c r="E144" s="29" t="s">
        <v>141</v>
      </c>
      <c r="F144" s="15" t="s">
        <v>158</v>
      </c>
    </row>
    <row r="145" spans="1:6" ht="14.4" x14ac:dyDescent="0.3">
      <c r="A145" s="7">
        <v>44439</v>
      </c>
      <c r="B145" s="8" t="s">
        <v>324</v>
      </c>
      <c r="C145" s="9">
        <v>-777</v>
      </c>
      <c r="D145" s="24">
        <v>44293</v>
      </c>
      <c r="E145" s="29" t="s">
        <v>325</v>
      </c>
      <c r="F145" s="15" t="s">
        <v>158</v>
      </c>
    </row>
    <row r="146" spans="1:6" ht="14.4" x14ac:dyDescent="0.3">
      <c r="A146" s="7">
        <v>44439</v>
      </c>
      <c r="B146" s="8" t="s">
        <v>77</v>
      </c>
      <c r="C146" s="9">
        <v>-326.14999999999998</v>
      </c>
      <c r="D146" s="24">
        <v>44300</v>
      </c>
      <c r="E146" s="29" t="s">
        <v>105</v>
      </c>
      <c r="F146" s="15" t="s">
        <v>158</v>
      </c>
    </row>
    <row r="147" spans="1:6" ht="14.4" x14ac:dyDescent="0.3">
      <c r="A147" s="7">
        <v>44439</v>
      </c>
      <c r="B147" s="8" t="s">
        <v>201</v>
      </c>
      <c r="C147" s="9">
        <v>-613.53</v>
      </c>
      <c r="D147" s="24">
        <v>44312</v>
      </c>
      <c r="E147" s="29" t="s">
        <v>33</v>
      </c>
      <c r="F147" s="14" t="s">
        <v>13</v>
      </c>
    </row>
    <row r="148" spans="1:6" ht="14.4" x14ac:dyDescent="0.3">
      <c r="A148" s="7">
        <v>44439</v>
      </c>
      <c r="B148" s="8" t="s">
        <v>88</v>
      </c>
      <c r="C148" s="9">
        <v>-18000</v>
      </c>
      <c r="D148" s="24">
        <v>44313</v>
      </c>
      <c r="E148" s="29" t="s">
        <v>379</v>
      </c>
      <c r="F148" s="14" t="s">
        <v>161</v>
      </c>
    </row>
    <row r="149" spans="1:6" ht="14.4" x14ac:dyDescent="0.3">
      <c r="A149" s="7">
        <v>44439</v>
      </c>
      <c r="B149" s="8" t="s">
        <v>411</v>
      </c>
      <c r="C149" s="9">
        <v>-2750</v>
      </c>
      <c r="D149" s="24">
        <v>44316</v>
      </c>
      <c r="E149" s="29" t="s">
        <v>412</v>
      </c>
      <c r="F149" s="14" t="s">
        <v>161</v>
      </c>
    </row>
    <row r="150" spans="1:6" ht="14.4" x14ac:dyDescent="0.3">
      <c r="A150" s="7">
        <v>44439</v>
      </c>
      <c r="B150" s="8" t="s">
        <v>27</v>
      </c>
      <c r="C150" s="9">
        <v>-1870</v>
      </c>
      <c r="D150" s="24">
        <v>44316</v>
      </c>
      <c r="E150" s="29" t="s">
        <v>60</v>
      </c>
      <c r="F150" s="15" t="s">
        <v>158</v>
      </c>
    </row>
    <row r="151" spans="1:6" ht="14.4" x14ac:dyDescent="0.3">
      <c r="A151" s="7">
        <v>44439</v>
      </c>
      <c r="B151" s="8" t="s">
        <v>27</v>
      </c>
      <c r="C151" s="9">
        <v>-1510</v>
      </c>
      <c r="D151" s="24">
        <v>44316</v>
      </c>
      <c r="E151" s="29" t="s">
        <v>335</v>
      </c>
      <c r="F151" s="15" t="s">
        <v>158</v>
      </c>
    </row>
    <row r="152" spans="1:6" ht="14.4" x14ac:dyDescent="0.3">
      <c r="A152" s="7">
        <v>44439</v>
      </c>
      <c r="B152" s="8" t="s">
        <v>336</v>
      </c>
      <c r="C152" s="9">
        <v>-3425</v>
      </c>
      <c r="D152" s="24">
        <v>44363</v>
      </c>
      <c r="E152" s="29" t="s">
        <v>337</v>
      </c>
      <c r="F152" s="14" t="s">
        <v>161</v>
      </c>
    </row>
    <row r="153" spans="1:6" ht="14.4" x14ac:dyDescent="0.3">
      <c r="A153" s="7">
        <v>44439</v>
      </c>
      <c r="B153" s="8" t="s">
        <v>42</v>
      </c>
      <c r="C153" s="9">
        <f>-65.45-0.4</f>
        <v>-65.850000000000009</v>
      </c>
      <c r="D153" s="24">
        <v>44364</v>
      </c>
      <c r="E153" s="29" t="s">
        <v>43</v>
      </c>
      <c r="F153" s="15" t="s">
        <v>18</v>
      </c>
    </row>
    <row r="154" spans="1:6" ht="14.4" x14ac:dyDescent="0.3">
      <c r="A154" s="7">
        <v>44439</v>
      </c>
      <c r="B154" s="8" t="s">
        <v>42</v>
      </c>
      <c r="C154" s="9">
        <v>-88317.78</v>
      </c>
      <c r="D154" s="24">
        <v>44377</v>
      </c>
      <c r="E154" s="29" t="s">
        <v>43</v>
      </c>
      <c r="F154" s="15" t="s">
        <v>18</v>
      </c>
    </row>
    <row r="155" spans="1:6" ht="14.4" x14ac:dyDescent="0.3">
      <c r="A155" s="7">
        <v>44439</v>
      </c>
      <c r="B155" s="8" t="s">
        <v>42</v>
      </c>
      <c r="C155" s="9">
        <v>-219.69</v>
      </c>
      <c r="D155" s="24">
        <v>44391</v>
      </c>
      <c r="E155" s="29" t="s">
        <v>43</v>
      </c>
      <c r="F155" s="15" t="s">
        <v>18</v>
      </c>
    </row>
    <row r="156" spans="1:6" ht="14.4" x14ac:dyDescent="0.3">
      <c r="A156" s="7">
        <v>44439</v>
      </c>
      <c r="B156" s="8" t="s">
        <v>413</v>
      </c>
      <c r="C156" s="9">
        <v>-1165.75</v>
      </c>
      <c r="D156" s="24"/>
      <c r="E156" s="29" t="s">
        <v>7</v>
      </c>
      <c r="F156" s="15" t="s">
        <v>172</v>
      </c>
    </row>
    <row r="157" spans="1:6" ht="14.4" x14ac:dyDescent="0.3">
      <c r="A157" s="7">
        <v>44441</v>
      </c>
      <c r="B157" s="8" t="s">
        <v>19</v>
      </c>
      <c r="C157" s="9">
        <f>-13.74-1.5</f>
        <v>-15.24</v>
      </c>
      <c r="D157" s="24">
        <v>44421</v>
      </c>
      <c r="E157" s="29" t="s">
        <v>7</v>
      </c>
      <c r="F157" s="15" t="s">
        <v>8</v>
      </c>
    </row>
    <row r="158" spans="1:6" ht="14.4" x14ac:dyDescent="0.3">
      <c r="A158" s="7">
        <v>44445</v>
      </c>
      <c r="B158" s="8" t="s">
        <v>414</v>
      </c>
      <c r="C158" s="9">
        <v>-1737.5</v>
      </c>
      <c r="D158" s="24">
        <v>44418</v>
      </c>
      <c r="E158" s="29" t="s">
        <v>7</v>
      </c>
      <c r="F158" s="15" t="s">
        <v>158</v>
      </c>
    </row>
    <row r="159" spans="1:6" ht="14.4" x14ac:dyDescent="0.3">
      <c r="A159" s="7">
        <v>44445</v>
      </c>
      <c r="B159" s="8" t="s">
        <v>415</v>
      </c>
      <c r="C159" s="9">
        <v>-4812.96</v>
      </c>
      <c r="D159" s="24">
        <v>44428</v>
      </c>
      <c r="E159" s="29" t="s">
        <v>416</v>
      </c>
      <c r="F159" s="15" t="s">
        <v>158</v>
      </c>
    </row>
    <row r="160" spans="1:6" ht="14.4" x14ac:dyDescent="0.3">
      <c r="A160" s="7">
        <v>44445</v>
      </c>
      <c r="B160" s="8" t="s">
        <v>417</v>
      </c>
      <c r="C160" s="9">
        <v>-1.5</v>
      </c>
      <c r="D160" s="24"/>
      <c r="E160" s="29" t="s">
        <v>7</v>
      </c>
      <c r="F160" s="30" t="s">
        <v>172</v>
      </c>
    </row>
    <row r="161" spans="1:6" ht="14.4" x14ac:dyDescent="0.3">
      <c r="A161" s="7">
        <v>44446</v>
      </c>
      <c r="B161" s="8" t="s">
        <v>11</v>
      </c>
      <c r="C161" s="9">
        <v>-34.840000000000003</v>
      </c>
      <c r="D161" s="24"/>
      <c r="E161" s="29" t="s">
        <v>7</v>
      </c>
      <c r="F161" s="15" t="s">
        <v>13</v>
      </c>
    </row>
    <row r="162" spans="1:6" ht="14.4" x14ac:dyDescent="0.3">
      <c r="A162" s="7">
        <v>44446</v>
      </c>
      <c r="B162" s="12" t="s">
        <v>418</v>
      </c>
      <c r="C162" s="9">
        <v>-16</v>
      </c>
      <c r="D162" s="24"/>
      <c r="E162" s="29" t="s">
        <v>7</v>
      </c>
      <c r="F162" s="15" t="s">
        <v>175</v>
      </c>
    </row>
    <row r="163" spans="1:6" ht="14.4" x14ac:dyDescent="0.3">
      <c r="A163" s="7">
        <v>44447</v>
      </c>
      <c r="B163" s="8" t="s">
        <v>10</v>
      </c>
      <c r="C163" s="9">
        <v>-86.39</v>
      </c>
      <c r="D163" s="24">
        <v>44419</v>
      </c>
      <c r="E163" s="29" t="s">
        <v>41</v>
      </c>
      <c r="F163" s="15" t="s">
        <v>8</v>
      </c>
    </row>
    <row r="164" spans="1:6" ht="14.4" x14ac:dyDescent="0.3">
      <c r="A164" s="7">
        <v>44447</v>
      </c>
      <c r="B164" s="8" t="s">
        <v>10</v>
      </c>
      <c r="C164" s="9">
        <f>-384.24-62.87</f>
        <v>-447.11</v>
      </c>
      <c r="D164" s="24">
        <v>44419</v>
      </c>
      <c r="E164" s="29" t="s">
        <v>7</v>
      </c>
      <c r="F164" s="15" t="s">
        <v>8</v>
      </c>
    </row>
    <row r="165" spans="1:6" ht="14.4" x14ac:dyDescent="0.3">
      <c r="A165" s="7">
        <v>44448</v>
      </c>
      <c r="B165" s="12" t="s">
        <v>162</v>
      </c>
      <c r="C165" s="9">
        <v>-193935.16</v>
      </c>
      <c r="D165" s="24"/>
      <c r="E165" s="29" t="s">
        <v>7</v>
      </c>
      <c r="F165" s="15" t="s">
        <v>89</v>
      </c>
    </row>
    <row r="166" spans="1:6" ht="14.4" x14ac:dyDescent="0.3">
      <c r="A166" s="7">
        <v>44449</v>
      </c>
      <c r="B166" s="8" t="s">
        <v>419</v>
      </c>
      <c r="C166" s="9">
        <v>-9000</v>
      </c>
      <c r="D166" s="24">
        <v>44294</v>
      </c>
      <c r="E166" s="29" t="s">
        <v>420</v>
      </c>
      <c r="F166" s="29" t="s">
        <v>38</v>
      </c>
    </row>
    <row r="167" spans="1:6" ht="14.4" x14ac:dyDescent="0.3">
      <c r="A167" s="7">
        <v>44449</v>
      </c>
      <c r="B167" s="8" t="s">
        <v>10</v>
      </c>
      <c r="C167" s="9">
        <v>-242.68</v>
      </c>
      <c r="D167" s="24">
        <v>44295</v>
      </c>
      <c r="E167" s="29" t="s">
        <v>75</v>
      </c>
      <c r="F167" s="15" t="s">
        <v>8</v>
      </c>
    </row>
    <row r="168" spans="1:6" ht="14.4" x14ac:dyDescent="0.3">
      <c r="A168" s="7">
        <v>44449</v>
      </c>
      <c r="B168" s="8" t="s">
        <v>148</v>
      </c>
      <c r="C168" s="9">
        <v>-16533.339999999997</v>
      </c>
      <c r="D168" s="24">
        <v>44316</v>
      </c>
      <c r="E168" s="29" t="s">
        <v>421</v>
      </c>
      <c r="F168" s="26" t="s">
        <v>158</v>
      </c>
    </row>
    <row r="169" spans="1:6" ht="14.4" x14ac:dyDescent="0.3">
      <c r="A169" s="7">
        <v>44449</v>
      </c>
      <c r="B169" s="8" t="s">
        <v>57</v>
      </c>
      <c r="C169" s="9">
        <v>-500</v>
      </c>
      <c r="D169" s="24">
        <v>44287</v>
      </c>
      <c r="E169" s="29" t="s">
        <v>237</v>
      </c>
      <c r="F169" s="26" t="s">
        <v>8</v>
      </c>
    </row>
    <row r="170" spans="1:6" ht="14.4" x14ac:dyDescent="0.3">
      <c r="A170" s="7">
        <v>44449</v>
      </c>
      <c r="B170" s="8" t="s">
        <v>422</v>
      </c>
      <c r="C170" s="9">
        <v>-35480</v>
      </c>
      <c r="D170" s="24">
        <v>44287</v>
      </c>
      <c r="E170" s="29" t="s">
        <v>423</v>
      </c>
      <c r="F170" s="29" t="s">
        <v>161</v>
      </c>
    </row>
    <row r="171" spans="1:6" ht="14.4" x14ac:dyDescent="0.3">
      <c r="A171" s="7">
        <v>44449</v>
      </c>
      <c r="B171" s="8" t="s">
        <v>328</v>
      </c>
      <c r="C171" s="9">
        <v>-5000</v>
      </c>
      <c r="D171" s="24">
        <v>44293</v>
      </c>
      <c r="E171" s="29" t="s">
        <v>424</v>
      </c>
      <c r="F171" s="29" t="s">
        <v>38</v>
      </c>
    </row>
    <row r="172" spans="1:6" ht="14.4" x14ac:dyDescent="0.3">
      <c r="A172" s="7">
        <v>44449</v>
      </c>
      <c r="B172" s="8" t="s">
        <v>328</v>
      </c>
      <c r="C172" s="9">
        <v>-5500</v>
      </c>
      <c r="D172" s="24">
        <v>44293</v>
      </c>
      <c r="E172" s="29" t="s">
        <v>329</v>
      </c>
      <c r="F172" s="29" t="s">
        <v>38</v>
      </c>
    </row>
    <row r="173" spans="1:6" ht="14.4" x14ac:dyDescent="0.3">
      <c r="A173" s="7">
        <v>44449</v>
      </c>
      <c r="B173" s="8" t="s">
        <v>304</v>
      </c>
      <c r="C173" s="9">
        <v>-1800</v>
      </c>
      <c r="D173" s="24">
        <v>44293</v>
      </c>
      <c r="E173" s="29" t="s">
        <v>425</v>
      </c>
      <c r="F173" s="29" t="s">
        <v>158</v>
      </c>
    </row>
    <row r="174" spans="1:6" ht="14.4" x14ac:dyDescent="0.3">
      <c r="A174" s="7">
        <v>44449</v>
      </c>
      <c r="B174" s="8" t="s">
        <v>78</v>
      </c>
      <c r="C174" s="9">
        <v>-64213.020000000004</v>
      </c>
      <c r="D174" s="24">
        <v>44294</v>
      </c>
      <c r="E174" s="29" t="s">
        <v>356</v>
      </c>
      <c r="F174" s="26" t="s">
        <v>8</v>
      </c>
    </row>
    <row r="175" spans="1:6" ht="14.4" x14ac:dyDescent="0.3">
      <c r="A175" s="7">
        <v>44449</v>
      </c>
      <c r="B175" s="8" t="s">
        <v>78</v>
      </c>
      <c r="C175" s="9">
        <v>-3266.67</v>
      </c>
      <c r="D175" s="24">
        <v>44294</v>
      </c>
      <c r="E175" s="29" t="s">
        <v>357</v>
      </c>
      <c r="F175" s="26" t="s">
        <v>8</v>
      </c>
    </row>
    <row r="176" spans="1:6" ht="14.4" x14ac:dyDescent="0.3">
      <c r="A176" s="7">
        <v>44449</v>
      </c>
      <c r="B176" s="8" t="s">
        <v>426</v>
      </c>
      <c r="C176" s="9">
        <v>-1500</v>
      </c>
      <c r="D176" s="24">
        <v>44295</v>
      </c>
      <c r="E176" s="29" t="s">
        <v>427</v>
      </c>
      <c r="F176" s="29" t="s">
        <v>13</v>
      </c>
    </row>
    <row r="177" spans="1:6" ht="14.4" x14ac:dyDescent="0.3">
      <c r="A177" s="7">
        <v>44449</v>
      </c>
      <c r="B177" s="8" t="s">
        <v>426</v>
      </c>
      <c r="C177" s="9">
        <v>-1500</v>
      </c>
      <c r="D177" s="24">
        <v>44295</v>
      </c>
      <c r="E177" s="29" t="s">
        <v>428</v>
      </c>
      <c r="F177" s="29" t="s">
        <v>13</v>
      </c>
    </row>
    <row r="178" spans="1:6" ht="14.4" x14ac:dyDescent="0.3">
      <c r="A178" s="7">
        <v>44449</v>
      </c>
      <c r="B178" s="8" t="s">
        <v>70</v>
      </c>
      <c r="C178" s="9">
        <v>-38920</v>
      </c>
      <c r="D178" s="24">
        <v>44295</v>
      </c>
      <c r="E178" s="29" t="s">
        <v>429</v>
      </c>
      <c r="F178" s="29" t="s">
        <v>158</v>
      </c>
    </row>
    <row r="179" spans="1:6" ht="14.4" x14ac:dyDescent="0.3">
      <c r="A179" s="7">
        <v>44449</v>
      </c>
      <c r="B179" s="8" t="s">
        <v>29</v>
      </c>
      <c r="C179" s="9">
        <v>-6650</v>
      </c>
      <c r="D179" s="24">
        <v>44287</v>
      </c>
      <c r="E179" s="29" t="s">
        <v>267</v>
      </c>
      <c r="F179" s="14" t="s">
        <v>161</v>
      </c>
    </row>
    <row r="180" spans="1:6" ht="14.4" x14ac:dyDescent="0.3">
      <c r="A180" s="7">
        <v>44449</v>
      </c>
      <c r="B180" s="8" t="s">
        <v>78</v>
      </c>
      <c r="C180" s="9">
        <v>-282</v>
      </c>
      <c r="D180" s="24">
        <v>44294</v>
      </c>
      <c r="E180" s="29" t="s">
        <v>430</v>
      </c>
      <c r="F180" s="26" t="s">
        <v>8</v>
      </c>
    </row>
    <row r="181" spans="1:6" ht="14.4" x14ac:dyDescent="0.3">
      <c r="A181" s="7">
        <v>44449</v>
      </c>
      <c r="B181" s="8" t="s">
        <v>78</v>
      </c>
      <c r="C181" s="9">
        <v>-28020.52</v>
      </c>
      <c r="D181" s="24">
        <v>44294</v>
      </c>
      <c r="E181" s="29" t="s">
        <v>355</v>
      </c>
      <c r="F181" s="26" t="s">
        <v>8</v>
      </c>
    </row>
    <row r="182" spans="1:6" ht="14.4" x14ac:dyDescent="0.3">
      <c r="A182" s="7">
        <v>44449</v>
      </c>
      <c r="B182" s="8" t="s">
        <v>25</v>
      </c>
      <c r="C182" s="9">
        <v>-6900</v>
      </c>
      <c r="D182" s="24">
        <v>44301</v>
      </c>
      <c r="E182" s="29" t="s">
        <v>431</v>
      </c>
      <c r="F182" s="29" t="s">
        <v>161</v>
      </c>
    </row>
    <row r="183" spans="1:6" ht="14.4" x14ac:dyDescent="0.3">
      <c r="A183" s="7">
        <v>44449</v>
      </c>
      <c r="B183" s="8" t="s">
        <v>318</v>
      </c>
      <c r="C183" s="9">
        <v>-9542.49</v>
      </c>
      <c r="D183" s="24">
        <v>44301</v>
      </c>
      <c r="E183" s="29" t="s">
        <v>319</v>
      </c>
      <c r="F183" s="29" t="s">
        <v>161</v>
      </c>
    </row>
    <row r="184" spans="1:6" ht="14.4" x14ac:dyDescent="0.3">
      <c r="A184" s="7">
        <v>44449</v>
      </c>
      <c r="B184" s="8" t="s">
        <v>432</v>
      </c>
      <c r="C184" s="9">
        <v>-75700</v>
      </c>
      <c r="D184" s="24">
        <v>44301</v>
      </c>
      <c r="E184" s="29" t="s">
        <v>433</v>
      </c>
      <c r="F184" s="29" t="s">
        <v>161</v>
      </c>
    </row>
    <row r="185" spans="1:6" ht="14.4" x14ac:dyDescent="0.3">
      <c r="A185" s="7">
        <v>44449</v>
      </c>
      <c r="B185" s="8" t="s">
        <v>10</v>
      </c>
      <c r="C185" s="9">
        <v>-1700</v>
      </c>
      <c r="D185" s="24">
        <v>44302</v>
      </c>
      <c r="E185" s="29" t="s">
        <v>265</v>
      </c>
      <c r="F185" s="26" t="s">
        <v>8</v>
      </c>
    </row>
    <row r="186" spans="1:6" ht="14.4" x14ac:dyDescent="0.3">
      <c r="A186" s="7">
        <v>44449</v>
      </c>
      <c r="B186" s="8" t="s">
        <v>125</v>
      </c>
      <c r="C186" s="9">
        <v>-1658</v>
      </c>
      <c r="D186" s="24">
        <v>44306</v>
      </c>
      <c r="E186" s="29" t="s">
        <v>434</v>
      </c>
      <c r="F186" s="29" t="s">
        <v>158</v>
      </c>
    </row>
    <row r="187" spans="1:6" ht="14.4" x14ac:dyDescent="0.3">
      <c r="A187" s="7">
        <v>44449</v>
      </c>
      <c r="B187" s="8" t="s">
        <v>435</v>
      </c>
      <c r="C187" s="9">
        <v>-350</v>
      </c>
      <c r="D187" s="24">
        <v>44306</v>
      </c>
      <c r="E187" s="29" t="s">
        <v>436</v>
      </c>
      <c r="F187" s="29" t="s">
        <v>158</v>
      </c>
    </row>
    <row r="188" spans="1:6" ht="14.4" x14ac:dyDescent="0.3">
      <c r="A188" s="7">
        <v>44449</v>
      </c>
      <c r="B188" s="8" t="s">
        <v>48</v>
      </c>
      <c r="C188" s="9">
        <v>-8208.75</v>
      </c>
      <c r="D188" s="24">
        <v>44308</v>
      </c>
      <c r="E188" s="29" t="s">
        <v>437</v>
      </c>
      <c r="F188" s="29" t="s">
        <v>158</v>
      </c>
    </row>
    <row r="189" spans="1:6" ht="14.4" x14ac:dyDescent="0.3">
      <c r="A189" s="7">
        <v>44449</v>
      </c>
      <c r="B189" s="8" t="s">
        <v>29</v>
      </c>
      <c r="C189" s="9">
        <v>-9202.34</v>
      </c>
      <c r="D189" s="24">
        <v>44308</v>
      </c>
      <c r="E189" s="29" t="s">
        <v>103</v>
      </c>
      <c r="F189" s="14" t="s">
        <v>161</v>
      </c>
    </row>
    <row r="190" spans="1:6" ht="14.4" x14ac:dyDescent="0.3">
      <c r="A190" s="7">
        <v>44449</v>
      </c>
      <c r="B190" s="8" t="s">
        <v>10</v>
      </c>
      <c r="C190" s="9">
        <v>-16947.32</v>
      </c>
      <c r="D190" s="24">
        <v>44314</v>
      </c>
      <c r="E190" s="29" t="s">
        <v>438</v>
      </c>
      <c r="F190" s="26" t="s">
        <v>8</v>
      </c>
    </row>
    <row r="191" spans="1:6" ht="14.4" x14ac:dyDescent="0.3">
      <c r="A191" s="7">
        <v>44449</v>
      </c>
      <c r="B191" s="8" t="s">
        <v>10</v>
      </c>
      <c r="C191" s="9">
        <v>-1128.48</v>
      </c>
      <c r="D191" s="24">
        <v>44314</v>
      </c>
      <c r="E191" s="29" t="s">
        <v>439</v>
      </c>
      <c r="F191" s="26" t="s">
        <v>8</v>
      </c>
    </row>
    <row r="192" spans="1:6" ht="14.4" x14ac:dyDescent="0.3">
      <c r="A192" s="7">
        <v>44449</v>
      </c>
      <c r="B192" s="8" t="s">
        <v>10</v>
      </c>
      <c r="C192" s="9">
        <v>1822.56</v>
      </c>
      <c r="D192" s="24">
        <v>44314</v>
      </c>
      <c r="E192" s="29" t="s">
        <v>144</v>
      </c>
      <c r="F192" s="26" t="s">
        <v>8</v>
      </c>
    </row>
    <row r="193" spans="1:6" ht="14.4" x14ac:dyDescent="0.3">
      <c r="A193" s="7">
        <v>44449</v>
      </c>
      <c r="B193" s="8" t="s">
        <v>10</v>
      </c>
      <c r="C193" s="9">
        <v>1191.4000000000001</v>
      </c>
      <c r="D193" s="24">
        <v>44314</v>
      </c>
      <c r="E193" s="29" t="s">
        <v>143</v>
      </c>
      <c r="F193" s="15" t="s">
        <v>8</v>
      </c>
    </row>
    <row r="194" spans="1:6" ht="14.4" x14ac:dyDescent="0.3">
      <c r="A194" s="7">
        <v>44449</v>
      </c>
      <c r="B194" s="8" t="s">
        <v>10</v>
      </c>
      <c r="C194" s="9">
        <v>-1128.48</v>
      </c>
      <c r="D194" s="24">
        <v>44314</v>
      </c>
      <c r="E194" s="29" t="s">
        <v>439</v>
      </c>
      <c r="F194" s="15" t="s">
        <v>8</v>
      </c>
    </row>
    <row r="195" spans="1:6" ht="14.4" x14ac:dyDescent="0.3">
      <c r="A195" s="7">
        <v>44449</v>
      </c>
      <c r="B195" s="8" t="s">
        <v>10</v>
      </c>
      <c r="C195" s="9">
        <v>-7322.12</v>
      </c>
      <c r="D195" s="24">
        <v>44314</v>
      </c>
      <c r="E195" s="29" t="s">
        <v>440</v>
      </c>
      <c r="F195" s="15" t="s">
        <v>8</v>
      </c>
    </row>
    <row r="196" spans="1:6" ht="14.4" x14ac:dyDescent="0.3">
      <c r="A196" s="7">
        <v>44449</v>
      </c>
      <c r="B196" s="8" t="s">
        <v>10</v>
      </c>
      <c r="C196" s="9">
        <v>-16947.32</v>
      </c>
      <c r="D196" s="24">
        <v>44314</v>
      </c>
      <c r="E196" s="29" t="s">
        <v>438</v>
      </c>
      <c r="F196" s="15" t="s">
        <v>8</v>
      </c>
    </row>
    <row r="197" spans="1:6" ht="14.4" x14ac:dyDescent="0.3">
      <c r="A197" s="7">
        <v>44449</v>
      </c>
      <c r="B197" s="8" t="s">
        <v>10</v>
      </c>
      <c r="C197" s="9">
        <v>1960.04</v>
      </c>
      <c r="D197" s="24">
        <v>44314</v>
      </c>
      <c r="E197" s="29" t="s">
        <v>144</v>
      </c>
      <c r="F197" s="15" t="s">
        <v>8</v>
      </c>
    </row>
    <row r="198" spans="1:6" ht="14.4" x14ac:dyDescent="0.3">
      <c r="A198" s="7">
        <v>44449</v>
      </c>
      <c r="B198" s="8" t="s">
        <v>10</v>
      </c>
      <c r="C198" s="9">
        <v>-7322.12</v>
      </c>
      <c r="D198" s="24">
        <v>44314</v>
      </c>
      <c r="E198" s="29" t="s">
        <v>440</v>
      </c>
      <c r="F198" s="15" t="s">
        <v>8</v>
      </c>
    </row>
    <row r="199" spans="1:6" ht="14.4" x14ac:dyDescent="0.3">
      <c r="A199" s="7">
        <v>44449</v>
      </c>
      <c r="B199" s="8" t="s">
        <v>10</v>
      </c>
      <c r="C199" s="9">
        <v>-6754.31</v>
      </c>
      <c r="D199" s="24">
        <v>44314</v>
      </c>
      <c r="E199" s="29" t="s">
        <v>440</v>
      </c>
      <c r="F199" s="15" t="s">
        <v>8</v>
      </c>
    </row>
    <row r="200" spans="1:6" ht="14.4" x14ac:dyDescent="0.3">
      <c r="A200" s="7">
        <v>44449</v>
      </c>
      <c r="B200" s="8" t="s">
        <v>10</v>
      </c>
      <c r="C200" s="9">
        <v>-16947.32</v>
      </c>
      <c r="D200" s="24">
        <v>44314</v>
      </c>
      <c r="E200" s="29" t="s">
        <v>438</v>
      </c>
      <c r="F200" s="15" t="s">
        <v>8</v>
      </c>
    </row>
    <row r="201" spans="1:6" ht="14.4" x14ac:dyDescent="0.3">
      <c r="A201" s="7">
        <v>44449</v>
      </c>
      <c r="B201" s="8" t="s">
        <v>10</v>
      </c>
      <c r="C201" s="9">
        <v>1960.04</v>
      </c>
      <c r="D201" s="24">
        <v>44314</v>
      </c>
      <c r="E201" s="29" t="s">
        <v>144</v>
      </c>
      <c r="F201" s="15" t="s">
        <v>8</v>
      </c>
    </row>
    <row r="202" spans="1:6" ht="14.4" x14ac:dyDescent="0.3">
      <c r="A202" s="7">
        <v>44449</v>
      </c>
      <c r="B202" s="8" t="s">
        <v>10</v>
      </c>
      <c r="C202" s="9">
        <v>-1128.48</v>
      </c>
      <c r="D202" s="24">
        <v>44314</v>
      </c>
      <c r="E202" s="29" t="s">
        <v>439</v>
      </c>
      <c r="F202" s="15" t="s">
        <v>8</v>
      </c>
    </row>
    <row r="203" spans="1:6" ht="14.4" x14ac:dyDescent="0.3">
      <c r="A203" s="7">
        <v>44449</v>
      </c>
      <c r="B203" s="8" t="s">
        <v>10</v>
      </c>
      <c r="C203" s="9">
        <v>103.6</v>
      </c>
      <c r="D203" s="24">
        <v>44314</v>
      </c>
      <c r="E203" s="29" t="s">
        <v>143</v>
      </c>
      <c r="F203" s="15" t="s">
        <v>8</v>
      </c>
    </row>
    <row r="204" spans="1:6" ht="14.4" x14ac:dyDescent="0.3">
      <c r="A204" s="7">
        <v>44449</v>
      </c>
      <c r="B204" s="8" t="s">
        <v>58</v>
      </c>
      <c r="C204" s="9">
        <v>-420</v>
      </c>
      <c r="D204" s="24">
        <v>44321</v>
      </c>
      <c r="E204" s="29" t="s">
        <v>441</v>
      </c>
      <c r="F204" s="14" t="s">
        <v>161</v>
      </c>
    </row>
    <row r="205" spans="1:6" ht="14.4" x14ac:dyDescent="0.3">
      <c r="A205" s="7">
        <v>44449</v>
      </c>
      <c r="B205" s="8" t="s">
        <v>97</v>
      </c>
      <c r="C205" s="9">
        <v>-9209.86</v>
      </c>
      <c r="D205" s="24">
        <v>44314</v>
      </c>
      <c r="E205" s="29" t="s">
        <v>98</v>
      </c>
      <c r="F205" s="14" t="s">
        <v>161</v>
      </c>
    </row>
    <row r="206" spans="1:6" ht="14.4" x14ac:dyDescent="0.3">
      <c r="A206" s="7">
        <v>44449</v>
      </c>
      <c r="B206" s="8" t="s">
        <v>442</v>
      </c>
      <c r="C206" s="9">
        <v>-12800</v>
      </c>
      <c r="D206" s="24">
        <v>44316</v>
      </c>
      <c r="E206" s="29" t="s">
        <v>443</v>
      </c>
      <c r="F206" s="14" t="s">
        <v>161</v>
      </c>
    </row>
    <row r="207" spans="1:6" ht="14.4" x14ac:dyDescent="0.3">
      <c r="A207" s="7">
        <v>44449</v>
      </c>
      <c r="B207" s="8" t="s">
        <v>29</v>
      </c>
      <c r="C207" s="9">
        <v>-10067.879999999999</v>
      </c>
      <c r="D207" s="24">
        <v>44316</v>
      </c>
      <c r="E207" s="29" t="s">
        <v>444</v>
      </c>
      <c r="F207" s="14" t="s">
        <v>161</v>
      </c>
    </row>
    <row r="208" spans="1:6" ht="14.4" x14ac:dyDescent="0.3">
      <c r="A208" s="7">
        <v>44449</v>
      </c>
      <c r="B208" s="8" t="s">
        <v>55</v>
      </c>
      <c r="C208" s="9">
        <v>-189</v>
      </c>
      <c r="D208" s="24">
        <v>44316</v>
      </c>
      <c r="E208" s="29" t="s">
        <v>134</v>
      </c>
      <c r="F208" s="15" t="s">
        <v>8</v>
      </c>
    </row>
    <row r="209" spans="1:6" ht="14.4" x14ac:dyDescent="0.3">
      <c r="A209" s="7">
        <v>44449</v>
      </c>
      <c r="B209" s="8" t="s">
        <v>55</v>
      </c>
      <c r="C209" s="9">
        <v>-1035.23</v>
      </c>
      <c r="D209" s="24">
        <v>44316</v>
      </c>
      <c r="E209" s="29" t="s">
        <v>445</v>
      </c>
      <c r="F209" s="15" t="s">
        <v>8</v>
      </c>
    </row>
    <row r="210" spans="1:6" ht="14.4" x14ac:dyDescent="0.3">
      <c r="A210" s="7">
        <v>44449</v>
      </c>
      <c r="B210" s="8" t="s">
        <v>55</v>
      </c>
      <c r="C210" s="9">
        <v>-11148.5</v>
      </c>
      <c r="D210" s="24">
        <v>44316</v>
      </c>
      <c r="E210" s="29" t="s">
        <v>56</v>
      </c>
      <c r="F210" s="15" t="s">
        <v>8</v>
      </c>
    </row>
    <row r="211" spans="1:6" ht="14.4" x14ac:dyDescent="0.3">
      <c r="A211" s="7">
        <v>44449</v>
      </c>
      <c r="B211" s="8" t="s">
        <v>115</v>
      </c>
      <c r="C211" s="9">
        <v>-135</v>
      </c>
      <c r="D211" s="24">
        <v>44316</v>
      </c>
      <c r="E211" s="29" t="s">
        <v>141</v>
      </c>
      <c r="F211" s="29" t="s">
        <v>158</v>
      </c>
    </row>
    <row r="212" spans="1:6" ht="14.4" x14ac:dyDescent="0.3">
      <c r="A212" s="7">
        <v>44449</v>
      </c>
      <c r="B212" s="8" t="s">
        <v>55</v>
      </c>
      <c r="C212" s="9">
        <v>-199.74</v>
      </c>
      <c r="D212" s="24">
        <v>44316</v>
      </c>
      <c r="E212" s="29" t="s">
        <v>236</v>
      </c>
      <c r="F212" s="26" t="s">
        <v>8</v>
      </c>
    </row>
    <row r="213" spans="1:6" ht="14.4" x14ac:dyDescent="0.3">
      <c r="A213" s="7">
        <v>44449</v>
      </c>
      <c r="B213" s="8" t="s">
        <v>61</v>
      </c>
      <c r="C213" s="9">
        <v>-300</v>
      </c>
      <c r="D213" s="24">
        <v>44316</v>
      </c>
      <c r="E213" s="29" t="s">
        <v>446</v>
      </c>
      <c r="F213" s="29" t="s">
        <v>161</v>
      </c>
    </row>
    <row r="214" spans="1:6" ht="14.4" x14ac:dyDescent="0.3">
      <c r="A214" s="7">
        <v>44449</v>
      </c>
      <c r="B214" s="8" t="s">
        <v>50</v>
      </c>
      <c r="C214" s="9">
        <v>-8400</v>
      </c>
      <c r="D214" s="24">
        <v>44316</v>
      </c>
      <c r="E214" s="29" t="s">
        <v>447</v>
      </c>
      <c r="F214" s="31" t="s">
        <v>161</v>
      </c>
    </row>
    <row r="215" spans="1:6" ht="14.4" x14ac:dyDescent="0.3">
      <c r="A215" s="7">
        <v>44449</v>
      </c>
      <c r="B215" s="8" t="s">
        <v>77</v>
      </c>
      <c r="C215" s="9">
        <v>-326.14999999999998</v>
      </c>
      <c r="D215" s="24">
        <v>44330</v>
      </c>
      <c r="E215" s="29" t="s">
        <v>105</v>
      </c>
      <c r="F215" s="15" t="s">
        <v>158</v>
      </c>
    </row>
    <row r="216" spans="1:6" ht="14.4" x14ac:dyDescent="0.3">
      <c r="A216" s="7">
        <v>44449</v>
      </c>
      <c r="B216" s="8" t="s">
        <v>97</v>
      </c>
      <c r="C216" s="9">
        <v>8726.9</v>
      </c>
      <c r="D216" s="24">
        <v>44314</v>
      </c>
      <c r="E216" s="29" t="s">
        <v>98</v>
      </c>
      <c r="F216" s="31" t="s">
        <v>161</v>
      </c>
    </row>
    <row r="217" spans="1:6" ht="14.4" x14ac:dyDescent="0.3">
      <c r="A217" s="7">
        <v>44449</v>
      </c>
      <c r="B217" s="8" t="s">
        <v>28</v>
      </c>
      <c r="C217" s="9">
        <v>-644.79999999999995</v>
      </c>
      <c r="D217" s="24">
        <v>44333</v>
      </c>
      <c r="E217" s="29" t="s">
        <v>45</v>
      </c>
      <c r="F217" s="15" t="s">
        <v>164</v>
      </c>
    </row>
    <row r="218" spans="1:6" ht="14.4" x14ac:dyDescent="0.3">
      <c r="A218" s="7">
        <v>44449</v>
      </c>
      <c r="B218" s="8" t="s">
        <v>28</v>
      </c>
      <c r="C218" s="9">
        <v>-352.38</v>
      </c>
      <c r="D218" s="24">
        <v>44333</v>
      </c>
      <c r="E218" s="29" t="s">
        <v>44</v>
      </c>
      <c r="F218" s="15" t="s">
        <v>164</v>
      </c>
    </row>
    <row r="219" spans="1:6" ht="14.4" x14ac:dyDescent="0.3">
      <c r="A219" s="7">
        <v>44449</v>
      </c>
      <c r="B219" s="8" t="s">
        <v>97</v>
      </c>
      <c r="C219" s="9">
        <v>-8726.9</v>
      </c>
      <c r="D219" s="24">
        <v>44337</v>
      </c>
      <c r="E219" s="29" t="s">
        <v>98</v>
      </c>
      <c r="F219" s="31" t="s">
        <v>161</v>
      </c>
    </row>
    <row r="220" spans="1:6" ht="14.4" x14ac:dyDescent="0.3">
      <c r="A220" s="7">
        <v>44449</v>
      </c>
      <c r="B220" s="8" t="s">
        <v>97</v>
      </c>
      <c r="C220" s="9">
        <v>7153.2</v>
      </c>
      <c r="D220" s="24">
        <v>44337</v>
      </c>
      <c r="E220" s="29" t="s">
        <v>98</v>
      </c>
      <c r="F220" s="31" t="s">
        <v>161</v>
      </c>
    </row>
    <row r="221" spans="1:6" ht="14.4" x14ac:dyDescent="0.3">
      <c r="A221" s="7">
        <v>44449</v>
      </c>
      <c r="B221" s="8" t="s">
        <v>201</v>
      </c>
      <c r="C221" s="9">
        <v>-596.68000000000006</v>
      </c>
      <c r="D221" s="24">
        <v>44341</v>
      </c>
      <c r="E221" s="29" t="s">
        <v>33</v>
      </c>
      <c r="F221" s="12" t="s">
        <v>13</v>
      </c>
    </row>
    <row r="222" spans="1:6" ht="14.4" x14ac:dyDescent="0.3">
      <c r="A222" s="7">
        <v>44449</v>
      </c>
      <c r="B222" s="8" t="s">
        <v>23</v>
      </c>
      <c r="C222" s="9">
        <v>-549.09999999999991</v>
      </c>
      <c r="D222" s="24">
        <v>44347</v>
      </c>
      <c r="E222" s="29" t="s">
        <v>448</v>
      </c>
      <c r="F222" s="31" t="s">
        <v>13</v>
      </c>
    </row>
    <row r="223" spans="1:6" ht="14.4" x14ac:dyDescent="0.3">
      <c r="A223" s="7">
        <v>44449</v>
      </c>
      <c r="B223" s="8" t="s">
        <v>411</v>
      </c>
      <c r="C223" s="9">
        <v>-950</v>
      </c>
      <c r="D223" s="24">
        <v>44347</v>
      </c>
      <c r="E223" s="29" t="s">
        <v>449</v>
      </c>
      <c r="F223" s="31" t="s">
        <v>161</v>
      </c>
    </row>
    <row r="224" spans="1:6" ht="14.4" x14ac:dyDescent="0.3">
      <c r="A224" s="7">
        <v>44449</v>
      </c>
      <c r="B224" s="8" t="s">
        <v>27</v>
      </c>
      <c r="C224" s="9">
        <v>-1510</v>
      </c>
      <c r="D224" s="24">
        <v>44347</v>
      </c>
      <c r="E224" s="29" t="s">
        <v>335</v>
      </c>
      <c r="F224" s="31" t="s">
        <v>158</v>
      </c>
    </row>
    <row r="225" spans="1:6" ht="14.4" x14ac:dyDescent="0.3">
      <c r="A225" s="7">
        <v>44449</v>
      </c>
      <c r="B225" s="8" t="s">
        <v>27</v>
      </c>
      <c r="C225" s="9">
        <v>-1870</v>
      </c>
      <c r="D225" s="24">
        <v>44347</v>
      </c>
      <c r="E225" s="29" t="s">
        <v>60</v>
      </c>
      <c r="F225" s="31" t="s">
        <v>158</v>
      </c>
    </row>
    <row r="226" spans="1:6" ht="14.4" x14ac:dyDescent="0.3">
      <c r="A226" s="7">
        <v>44449</v>
      </c>
      <c r="B226" s="8" t="s">
        <v>28</v>
      </c>
      <c r="C226" s="9">
        <v>634.87</v>
      </c>
      <c r="D226" s="24">
        <v>44369</v>
      </c>
      <c r="E226" s="29" t="s">
        <v>45</v>
      </c>
      <c r="F226" s="15" t="s">
        <v>164</v>
      </c>
    </row>
    <row r="227" spans="1:6" ht="14.4" x14ac:dyDescent="0.3">
      <c r="A227" s="7">
        <v>44449</v>
      </c>
      <c r="B227" s="8" t="s">
        <v>126</v>
      </c>
      <c r="C227" s="9">
        <v>-20381.28</v>
      </c>
      <c r="D227" s="24">
        <v>44383</v>
      </c>
      <c r="E227" s="29" t="s">
        <v>7</v>
      </c>
      <c r="F227" s="12" t="s">
        <v>38</v>
      </c>
    </row>
    <row r="228" spans="1:6" ht="14.4" x14ac:dyDescent="0.3">
      <c r="A228" s="7">
        <v>44449</v>
      </c>
      <c r="B228" s="8" t="s">
        <v>450</v>
      </c>
      <c r="C228" s="9">
        <v>-9103.5</v>
      </c>
      <c r="D228" s="24">
        <v>44371</v>
      </c>
      <c r="E228" s="29" t="s">
        <v>7</v>
      </c>
      <c r="F228" s="12" t="s">
        <v>38</v>
      </c>
    </row>
    <row r="229" spans="1:6" ht="14.4" x14ac:dyDescent="0.3">
      <c r="A229" s="7">
        <v>44449</v>
      </c>
      <c r="B229" s="8" t="s">
        <v>176</v>
      </c>
      <c r="C229" s="9">
        <v>-20000</v>
      </c>
      <c r="D229" s="24">
        <v>44340</v>
      </c>
      <c r="E229" s="29" t="s">
        <v>7</v>
      </c>
      <c r="F229" s="12" t="s">
        <v>38</v>
      </c>
    </row>
    <row r="230" spans="1:6" ht="14.4" x14ac:dyDescent="0.3">
      <c r="A230" s="7">
        <v>44449</v>
      </c>
      <c r="B230" s="8" t="s">
        <v>451</v>
      </c>
      <c r="C230" s="9">
        <v>-160</v>
      </c>
      <c r="D230" s="24"/>
      <c r="E230" s="29" t="s">
        <v>7</v>
      </c>
      <c r="F230" s="15" t="s">
        <v>175</v>
      </c>
    </row>
    <row r="231" spans="1:6" ht="14.4" x14ac:dyDescent="0.3">
      <c r="A231" s="7">
        <v>44449</v>
      </c>
      <c r="B231" s="12" t="s">
        <v>162</v>
      </c>
      <c r="C231" s="9">
        <v>-370</v>
      </c>
      <c r="D231" s="24"/>
      <c r="E231" s="29" t="s">
        <v>7</v>
      </c>
      <c r="F231" s="15" t="s">
        <v>89</v>
      </c>
    </row>
    <row r="232" spans="1:6" ht="14.4" x14ac:dyDescent="0.3">
      <c r="A232" s="7">
        <v>44449</v>
      </c>
      <c r="B232" s="8" t="s">
        <v>384</v>
      </c>
      <c r="C232" s="9">
        <v>-423.86</v>
      </c>
      <c r="D232" s="24"/>
      <c r="E232" s="29" t="s">
        <v>7</v>
      </c>
      <c r="F232" s="15" t="s">
        <v>164</v>
      </c>
    </row>
    <row r="233" spans="1:6" ht="14.4" x14ac:dyDescent="0.3">
      <c r="A233" s="7">
        <v>44449</v>
      </c>
      <c r="B233" s="8" t="s">
        <v>452</v>
      </c>
      <c r="C233" s="9">
        <v>-6723.75</v>
      </c>
      <c r="D233" s="24"/>
      <c r="E233" s="29" t="s">
        <v>7</v>
      </c>
      <c r="F233" s="15" t="s">
        <v>90</v>
      </c>
    </row>
    <row r="234" spans="1:6" ht="14.4" x14ac:dyDescent="0.3">
      <c r="A234" s="7">
        <v>44453</v>
      </c>
      <c r="B234" s="8" t="s">
        <v>453</v>
      </c>
      <c r="C234" s="9">
        <v>-80</v>
      </c>
      <c r="D234" s="24">
        <v>44377</v>
      </c>
      <c r="E234" s="29" t="s">
        <v>7</v>
      </c>
      <c r="F234" s="31" t="s">
        <v>13</v>
      </c>
    </row>
    <row r="235" spans="1:6" ht="14.4" x14ac:dyDescent="0.3">
      <c r="A235" s="7">
        <v>44453</v>
      </c>
      <c r="B235" s="8" t="s">
        <v>453</v>
      </c>
      <c r="C235" s="9">
        <v>-61</v>
      </c>
      <c r="D235" s="24">
        <v>44391</v>
      </c>
      <c r="E235" s="29" t="s">
        <v>7</v>
      </c>
      <c r="F235" s="29" t="s">
        <v>13</v>
      </c>
    </row>
    <row r="236" spans="1:6" ht="14.4" x14ac:dyDescent="0.3">
      <c r="A236" s="7">
        <v>44454</v>
      </c>
      <c r="B236" s="8" t="s">
        <v>11</v>
      </c>
      <c r="C236" s="9">
        <v>-2.7</v>
      </c>
      <c r="D236" s="24"/>
      <c r="E236" s="29" t="s">
        <v>7</v>
      </c>
      <c r="F236" s="15" t="s">
        <v>13</v>
      </c>
    </row>
    <row r="237" spans="1:6" ht="14.4" x14ac:dyDescent="0.3">
      <c r="A237" s="7">
        <v>44455</v>
      </c>
      <c r="B237" s="8" t="s">
        <v>176</v>
      </c>
      <c r="C237" s="9">
        <v>-19562.28</v>
      </c>
      <c r="D237" s="24">
        <v>44340</v>
      </c>
      <c r="E237" s="29" t="s">
        <v>7</v>
      </c>
      <c r="F237" s="29" t="s">
        <v>38</v>
      </c>
    </row>
    <row r="238" spans="1:6" ht="14.4" x14ac:dyDescent="0.3">
      <c r="A238" s="7">
        <v>44455</v>
      </c>
      <c r="B238" s="8" t="s">
        <v>454</v>
      </c>
      <c r="C238" s="9">
        <v>-2592</v>
      </c>
      <c r="D238" s="24"/>
      <c r="E238" s="29" t="s">
        <v>7</v>
      </c>
      <c r="F238" s="15" t="s">
        <v>172</v>
      </c>
    </row>
    <row r="239" spans="1:6" ht="14.4" x14ac:dyDescent="0.3">
      <c r="A239" s="7">
        <v>44455</v>
      </c>
      <c r="B239" s="8" t="s">
        <v>390</v>
      </c>
      <c r="C239" s="9">
        <v>-66728.649999999994</v>
      </c>
      <c r="D239" s="24"/>
      <c r="E239" s="29" t="s">
        <v>7</v>
      </c>
      <c r="F239" s="15" t="s">
        <v>172</v>
      </c>
    </row>
    <row r="240" spans="1:6" ht="14.4" x14ac:dyDescent="0.3">
      <c r="A240" s="7">
        <v>44455</v>
      </c>
      <c r="B240" s="8" t="s">
        <v>455</v>
      </c>
      <c r="C240" s="9">
        <v>-65492.75</v>
      </c>
      <c r="D240" s="24"/>
      <c r="E240" s="29" t="s">
        <v>7</v>
      </c>
      <c r="F240" s="30" t="s">
        <v>172</v>
      </c>
    </row>
    <row r="241" spans="1:6" ht="14.4" x14ac:dyDescent="0.3">
      <c r="A241" s="7">
        <v>44459</v>
      </c>
      <c r="B241" s="8" t="s">
        <v>5</v>
      </c>
      <c r="C241" s="9">
        <v>-88.79</v>
      </c>
      <c r="D241" s="24">
        <v>44439</v>
      </c>
      <c r="E241" s="29" t="s">
        <v>34</v>
      </c>
      <c r="F241" s="26" t="s">
        <v>167</v>
      </c>
    </row>
    <row r="242" spans="1:6" ht="14.4" x14ac:dyDescent="0.3">
      <c r="A242" s="7">
        <v>44460</v>
      </c>
      <c r="B242" s="8" t="s">
        <v>5</v>
      </c>
      <c r="C242" s="9">
        <v>-6.5</v>
      </c>
      <c r="D242" s="24">
        <v>44408</v>
      </c>
      <c r="E242" s="29" t="s">
        <v>34</v>
      </c>
      <c r="F242" s="26" t="s">
        <v>167</v>
      </c>
    </row>
    <row r="243" spans="1:6" ht="14.4" x14ac:dyDescent="0.3">
      <c r="A243" s="7">
        <v>44461</v>
      </c>
      <c r="B243" s="8" t="s">
        <v>11</v>
      </c>
      <c r="C243" s="9">
        <v>-4.5999999999999996</v>
      </c>
      <c r="D243" s="24"/>
      <c r="E243" s="29" t="s">
        <v>7</v>
      </c>
      <c r="F243" s="15" t="s">
        <v>13</v>
      </c>
    </row>
    <row r="244" spans="1:6" ht="14.4" x14ac:dyDescent="0.3">
      <c r="A244" s="7">
        <v>44462</v>
      </c>
      <c r="B244" s="8" t="s">
        <v>11</v>
      </c>
      <c r="C244" s="9">
        <v>-47.85</v>
      </c>
      <c r="D244" s="24"/>
      <c r="E244" s="29" t="s">
        <v>7</v>
      </c>
      <c r="F244" s="15" t="s">
        <v>13</v>
      </c>
    </row>
    <row r="245" spans="1:6" ht="14.4" x14ac:dyDescent="0.3">
      <c r="A245" s="7">
        <v>44462</v>
      </c>
      <c r="B245" s="8" t="s">
        <v>11</v>
      </c>
      <c r="C245" s="9">
        <v>-31.22</v>
      </c>
      <c r="D245" s="24"/>
      <c r="E245" s="29" t="s">
        <v>7</v>
      </c>
      <c r="F245" s="15" t="s">
        <v>13</v>
      </c>
    </row>
    <row r="246" spans="1:6" ht="14.4" x14ac:dyDescent="0.3">
      <c r="A246" s="7">
        <v>44462</v>
      </c>
      <c r="B246" s="8" t="s">
        <v>11</v>
      </c>
      <c r="C246" s="9">
        <v>-7.15</v>
      </c>
      <c r="D246" s="24"/>
      <c r="E246" s="29" t="s">
        <v>7</v>
      </c>
      <c r="F246" s="15" t="s">
        <v>13</v>
      </c>
    </row>
    <row r="247" spans="1:6" ht="14.4" x14ac:dyDescent="0.3">
      <c r="A247" s="7">
        <v>44463</v>
      </c>
      <c r="B247" s="8" t="s">
        <v>17</v>
      </c>
      <c r="C247" s="9">
        <v>-93.37</v>
      </c>
      <c r="D247" s="24">
        <v>44343</v>
      </c>
      <c r="E247" s="29" t="s">
        <v>7</v>
      </c>
      <c r="F247" s="26" t="s">
        <v>8</v>
      </c>
    </row>
    <row r="248" spans="1:6" ht="14.4" x14ac:dyDescent="0.3">
      <c r="A248" s="7">
        <v>44466</v>
      </c>
      <c r="B248" s="8" t="s">
        <v>5</v>
      </c>
      <c r="C248" s="9">
        <v>-6.5</v>
      </c>
      <c r="D248" s="24">
        <v>44439</v>
      </c>
      <c r="E248" s="29" t="s">
        <v>34</v>
      </c>
      <c r="F248" s="26" t="s">
        <v>167</v>
      </c>
    </row>
    <row r="249" spans="1:6" ht="14.4" x14ac:dyDescent="0.3">
      <c r="A249" s="7">
        <v>44467</v>
      </c>
      <c r="B249" s="12" t="s">
        <v>418</v>
      </c>
      <c r="C249" s="9">
        <v>-32</v>
      </c>
      <c r="D249" s="24"/>
      <c r="E249" s="29" t="s">
        <v>7</v>
      </c>
      <c r="F249" s="15" t="s">
        <v>175</v>
      </c>
    </row>
    <row r="250" spans="1:6" ht="14.4" x14ac:dyDescent="0.3">
      <c r="A250" s="7">
        <v>44469</v>
      </c>
      <c r="B250" s="8" t="s">
        <v>121</v>
      </c>
      <c r="C250" s="9">
        <v>-1215.1300000000001</v>
      </c>
      <c r="D250" s="24">
        <v>44410</v>
      </c>
      <c r="E250" s="29" t="s">
        <v>173</v>
      </c>
      <c r="F250" s="29" t="s">
        <v>89</v>
      </c>
    </row>
    <row r="251" spans="1:6" ht="14.4" x14ac:dyDescent="0.3">
      <c r="A251" s="7">
        <v>44469</v>
      </c>
      <c r="B251" s="8" t="s">
        <v>47</v>
      </c>
      <c r="C251" s="9">
        <v>-16060</v>
      </c>
      <c r="D251" s="24">
        <v>44319</v>
      </c>
      <c r="E251" s="29" t="s">
        <v>7</v>
      </c>
      <c r="F251" s="29" t="s">
        <v>164</v>
      </c>
    </row>
    <row r="252" spans="1:6" ht="14.4" x14ac:dyDescent="0.3">
      <c r="A252" s="7">
        <v>44469</v>
      </c>
      <c r="B252" s="8" t="s">
        <v>23</v>
      </c>
      <c r="C252" s="9">
        <v>-108.35</v>
      </c>
      <c r="D252" s="24">
        <v>44377</v>
      </c>
      <c r="E252" s="29" t="s">
        <v>448</v>
      </c>
      <c r="F252" s="29" t="s">
        <v>13</v>
      </c>
    </row>
    <row r="253" spans="1:6" ht="14.4" x14ac:dyDescent="0.3">
      <c r="A253" s="7">
        <v>44469</v>
      </c>
      <c r="B253" s="8" t="s">
        <v>456</v>
      </c>
      <c r="C253" s="9">
        <v>-80</v>
      </c>
      <c r="D253" s="24">
        <v>44216</v>
      </c>
      <c r="E253" s="29" t="s">
        <v>457</v>
      </c>
      <c r="F253" s="29" t="s">
        <v>89</v>
      </c>
    </row>
    <row r="254" spans="1:6" ht="14.4" x14ac:dyDescent="0.3">
      <c r="A254" s="7">
        <v>44469</v>
      </c>
      <c r="B254" s="8" t="s">
        <v>456</v>
      </c>
      <c r="C254" s="9">
        <v>-2849</v>
      </c>
      <c r="D254" s="24">
        <v>43857</v>
      </c>
      <c r="E254" s="29" t="s">
        <v>7</v>
      </c>
      <c r="F254" s="29" t="s">
        <v>89</v>
      </c>
    </row>
    <row r="255" spans="1:6" ht="14.4" x14ac:dyDescent="0.3">
      <c r="A255" s="7">
        <v>44469</v>
      </c>
      <c r="B255" s="8" t="s">
        <v>456</v>
      </c>
      <c r="C255" s="9">
        <v>-2500</v>
      </c>
      <c r="D255" s="24">
        <v>44076</v>
      </c>
      <c r="E255" s="29" t="s">
        <v>458</v>
      </c>
      <c r="F255" s="29" t="s">
        <v>89</v>
      </c>
    </row>
    <row r="256" spans="1:6" ht="14.4" x14ac:dyDescent="0.3">
      <c r="A256" s="7">
        <v>44469</v>
      </c>
      <c r="B256" s="8" t="s">
        <v>459</v>
      </c>
      <c r="C256" s="9">
        <v>-2700</v>
      </c>
      <c r="D256" s="24">
        <v>44347</v>
      </c>
      <c r="E256" s="29" t="s">
        <v>460</v>
      </c>
      <c r="F256" s="29" t="s">
        <v>161</v>
      </c>
    </row>
    <row r="257" spans="1:6" ht="14.4" x14ac:dyDescent="0.3">
      <c r="A257" s="7">
        <v>44469</v>
      </c>
      <c r="B257" s="8" t="s">
        <v>132</v>
      </c>
      <c r="C257" s="9">
        <v>-5573.34</v>
      </c>
      <c r="D257" s="24">
        <v>44377</v>
      </c>
      <c r="E257" s="29" t="s">
        <v>133</v>
      </c>
      <c r="F257" s="29" t="s">
        <v>161</v>
      </c>
    </row>
    <row r="258" spans="1:6" ht="14.4" x14ac:dyDescent="0.3">
      <c r="A258" s="7">
        <v>44469</v>
      </c>
      <c r="B258" s="8" t="s">
        <v>326</v>
      </c>
      <c r="C258" s="9">
        <v>-9000</v>
      </c>
      <c r="D258" s="24">
        <v>44342</v>
      </c>
      <c r="E258" s="29" t="s">
        <v>461</v>
      </c>
      <c r="F258" s="29" t="s">
        <v>161</v>
      </c>
    </row>
    <row r="259" spans="1:6" ht="14.4" x14ac:dyDescent="0.3">
      <c r="A259" s="7">
        <v>44469</v>
      </c>
      <c r="B259" s="8" t="s">
        <v>367</v>
      </c>
      <c r="C259" s="9">
        <v>-4098.3599999999997</v>
      </c>
      <c r="D259" s="24">
        <v>44327</v>
      </c>
      <c r="E259" s="29" t="s">
        <v>369</v>
      </c>
      <c r="F259" s="29" t="s">
        <v>161</v>
      </c>
    </row>
    <row r="260" spans="1:6" ht="14.4" x14ac:dyDescent="0.3">
      <c r="A260" s="7">
        <v>44469</v>
      </c>
      <c r="B260" s="8" t="s">
        <v>57</v>
      </c>
      <c r="C260" s="9">
        <v>-500</v>
      </c>
      <c r="D260" s="24">
        <v>44317</v>
      </c>
      <c r="E260" s="29" t="s">
        <v>237</v>
      </c>
      <c r="F260" s="26" t="s">
        <v>8</v>
      </c>
    </row>
    <row r="261" spans="1:6" ht="14.4" x14ac:dyDescent="0.3">
      <c r="A261" s="7">
        <v>44469</v>
      </c>
      <c r="B261" s="8" t="s">
        <v>298</v>
      </c>
      <c r="C261" s="9">
        <v>-13000</v>
      </c>
      <c r="D261" s="24">
        <v>44307</v>
      </c>
      <c r="E261" s="29" t="s">
        <v>462</v>
      </c>
      <c r="F261" s="29" t="s">
        <v>161</v>
      </c>
    </row>
    <row r="262" spans="1:6" ht="14.4" x14ac:dyDescent="0.3">
      <c r="A262" s="7">
        <v>44469</v>
      </c>
      <c r="B262" s="8" t="s">
        <v>411</v>
      </c>
      <c r="C262" s="9">
        <v>-1100</v>
      </c>
      <c r="D262" s="24">
        <v>44377</v>
      </c>
      <c r="E262" s="29" t="s">
        <v>412</v>
      </c>
      <c r="F262" s="29" t="s">
        <v>161</v>
      </c>
    </row>
    <row r="263" spans="1:6" ht="14.4" x14ac:dyDescent="0.3">
      <c r="A263" s="7">
        <v>44469</v>
      </c>
      <c r="B263" s="8" t="s">
        <v>463</v>
      </c>
      <c r="C263" s="9">
        <v>-154961.35999999999</v>
      </c>
      <c r="D263" s="24">
        <v>44377</v>
      </c>
      <c r="E263" s="29" t="s">
        <v>464</v>
      </c>
      <c r="F263" s="29" t="s">
        <v>194</v>
      </c>
    </row>
    <row r="264" spans="1:6" ht="14.4" x14ac:dyDescent="0.3">
      <c r="A264" s="7">
        <v>44469</v>
      </c>
      <c r="B264" s="8" t="s">
        <v>201</v>
      </c>
      <c r="C264" s="9">
        <v>-573.49</v>
      </c>
      <c r="D264" s="24">
        <v>44371</v>
      </c>
      <c r="E264" s="29" t="s">
        <v>33</v>
      </c>
      <c r="F264" s="14" t="s">
        <v>13</v>
      </c>
    </row>
    <row r="265" spans="1:6" ht="14.4" x14ac:dyDescent="0.3">
      <c r="A265" s="7">
        <v>44469</v>
      </c>
      <c r="B265" s="8" t="s">
        <v>465</v>
      </c>
      <c r="C265" s="9">
        <v>-20254</v>
      </c>
      <c r="D265" s="24">
        <v>44316</v>
      </c>
      <c r="E265" s="29" t="s">
        <v>466</v>
      </c>
      <c r="F265" s="29" t="s">
        <v>158</v>
      </c>
    </row>
    <row r="266" spans="1:6" ht="14.4" x14ac:dyDescent="0.3">
      <c r="A266" s="7">
        <v>44469</v>
      </c>
      <c r="B266" s="8" t="s">
        <v>113</v>
      </c>
      <c r="C266" s="9">
        <v>-443.30000000000007</v>
      </c>
      <c r="D266" s="24">
        <v>44399</v>
      </c>
      <c r="E266" s="29" t="s">
        <v>343</v>
      </c>
      <c r="F266" s="29" t="s">
        <v>164</v>
      </c>
    </row>
    <row r="267" spans="1:6" ht="14.4" x14ac:dyDescent="0.3">
      <c r="A267" s="7">
        <v>44469</v>
      </c>
      <c r="B267" s="8" t="s">
        <v>27</v>
      </c>
      <c r="C267" s="9">
        <v>-1870</v>
      </c>
      <c r="D267" s="24">
        <v>44377</v>
      </c>
      <c r="E267" s="29" t="s">
        <v>60</v>
      </c>
      <c r="F267" s="29" t="s">
        <v>158</v>
      </c>
    </row>
    <row r="268" spans="1:6" ht="14.4" x14ac:dyDescent="0.3">
      <c r="A268" s="7">
        <v>44469</v>
      </c>
      <c r="B268" s="8" t="s">
        <v>27</v>
      </c>
      <c r="C268" s="9">
        <v>-1510</v>
      </c>
      <c r="D268" s="24">
        <v>44377</v>
      </c>
      <c r="E268" s="29" t="s">
        <v>335</v>
      </c>
      <c r="F268" s="29" t="s">
        <v>158</v>
      </c>
    </row>
    <row r="269" spans="1:6" ht="14.4" x14ac:dyDescent="0.3">
      <c r="A269" s="7">
        <v>44469</v>
      </c>
      <c r="B269" s="8" t="s">
        <v>28</v>
      </c>
      <c r="C269" s="9">
        <v>-874.22</v>
      </c>
      <c r="D269" s="24">
        <v>44358</v>
      </c>
      <c r="E269" s="29" t="s">
        <v>45</v>
      </c>
      <c r="F269" s="26" t="s">
        <v>164</v>
      </c>
    </row>
    <row r="270" spans="1:6" ht="14.4" x14ac:dyDescent="0.3">
      <c r="A270" s="7">
        <v>44469</v>
      </c>
      <c r="B270" s="8" t="s">
        <v>28</v>
      </c>
      <c r="C270" s="9">
        <v>-352.38</v>
      </c>
      <c r="D270" s="24">
        <v>44361</v>
      </c>
      <c r="E270" s="29" t="s">
        <v>44</v>
      </c>
      <c r="F270" s="26" t="s">
        <v>164</v>
      </c>
    </row>
    <row r="271" spans="1:6" ht="14.4" x14ac:dyDescent="0.3">
      <c r="A271" s="7">
        <v>44469</v>
      </c>
      <c r="B271" s="8" t="s">
        <v>28</v>
      </c>
      <c r="C271" s="9">
        <v>-276.36</v>
      </c>
      <c r="D271" s="24">
        <v>44361</v>
      </c>
      <c r="E271" s="29" t="s">
        <v>45</v>
      </c>
      <c r="F271" s="15" t="s">
        <v>164</v>
      </c>
    </row>
    <row r="272" spans="1:6" ht="14.4" x14ac:dyDescent="0.3">
      <c r="A272" s="7">
        <v>44469</v>
      </c>
      <c r="B272" s="8" t="s">
        <v>28</v>
      </c>
      <c r="C272" s="9">
        <v>-672.22</v>
      </c>
      <c r="D272" s="24">
        <v>44361</v>
      </c>
      <c r="E272" s="29" t="s">
        <v>45</v>
      </c>
      <c r="F272" s="15" t="s">
        <v>164</v>
      </c>
    </row>
    <row r="273" spans="1:6" ht="14.4" x14ac:dyDescent="0.3">
      <c r="A273" s="7">
        <v>44469</v>
      </c>
      <c r="B273" s="8" t="s">
        <v>28</v>
      </c>
      <c r="C273" s="9">
        <v>-1231.2</v>
      </c>
      <c r="D273" s="24">
        <v>44365</v>
      </c>
      <c r="E273" s="29" t="s">
        <v>45</v>
      </c>
      <c r="F273" s="15" t="s">
        <v>164</v>
      </c>
    </row>
    <row r="274" spans="1:6" ht="14.4" x14ac:dyDescent="0.3">
      <c r="A274" s="7">
        <v>44469</v>
      </c>
      <c r="B274" s="8" t="s">
        <v>28</v>
      </c>
      <c r="C274" s="9">
        <v>-7.5</v>
      </c>
      <c r="D274" s="24">
        <v>44370</v>
      </c>
      <c r="E274" s="29" t="s">
        <v>45</v>
      </c>
      <c r="F274" s="15" t="s">
        <v>164</v>
      </c>
    </row>
    <row r="275" spans="1:6" ht="14.4" x14ac:dyDescent="0.3">
      <c r="A275" s="7">
        <v>44469</v>
      </c>
      <c r="B275" s="8" t="s">
        <v>28</v>
      </c>
      <c r="C275" s="9">
        <v>-352.38</v>
      </c>
      <c r="D275" s="24">
        <v>44396</v>
      </c>
      <c r="E275" s="29" t="s">
        <v>44</v>
      </c>
      <c r="F275" s="27" t="s">
        <v>164</v>
      </c>
    </row>
    <row r="276" spans="1:6" ht="14.4" x14ac:dyDescent="0.3">
      <c r="A276" s="7">
        <v>44469</v>
      </c>
      <c r="B276" s="8" t="s">
        <v>28</v>
      </c>
      <c r="C276" s="9">
        <v>-7.5</v>
      </c>
      <c r="D276" s="24">
        <v>44396</v>
      </c>
      <c r="E276" s="29" t="s">
        <v>45</v>
      </c>
      <c r="F276" s="26" t="s">
        <v>164</v>
      </c>
    </row>
    <row r="277" spans="1:6" ht="14.4" x14ac:dyDescent="0.3">
      <c r="A277" s="7">
        <v>44469</v>
      </c>
      <c r="B277" s="8" t="s">
        <v>28</v>
      </c>
      <c r="C277" s="9">
        <v>-159.69999999999999</v>
      </c>
      <c r="D277" s="24">
        <v>44396</v>
      </c>
      <c r="E277" s="29" t="s">
        <v>45</v>
      </c>
      <c r="F277" s="26" t="s">
        <v>164</v>
      </c>
    </row>
    <row r="278" spans="1:6" ht="14.4" x14ac:dyDescent="0.3">
      <c r="A278" s="7">
        <v>44469</v>
      </c>
      <c r="B278" s="8" t="s">
        <v>28</v>
      </c>
      <c r="C278" s="9">
        <v>-460.53999999999996</v>
      </c>
      <c r="D278" s="24">
        <v>44396</v>
      </c>
      <c r="E278" s="29" t="s">
        <v>45</v>
      </c>
      <c r="F278" s="26" t="s">
        <v>164</v>
      </c>
    </row>
    <row r="279" spans="1:6" ht="14.4" x14ac:dyDescent="0.3">
      <c r="A279" s="7">
        <v>44469</v>
      </c>
      <c r="B279" s="8" t="s">
        <v>28</v>
      </c>
      <c r="C279" s="9">
        <v>-460.53999999999996</v>
      </c>
      <c r="D279" s="24">
        <v>44424</v>
      </c>
      <c r="E279" s="29" t="s">
        <v>45</v>
      </c>
      <c r="F279" s="26" t="s">
        <v>164</v>
      </c>
    </row>
    <row r="280" spans="1:6" ht="14.4" x14ac:dyDescent="0.3">
      <c r="A280" s="7">
        <v>44469</v>
      </c>
      <c r="B280" s="8" t="s">
        <v>28</v>
      </c>
      <c r="C280" s="9">
        <v>-352.38</v>
      </c>
      <c r="D280" s="24">
        <v>44424</v>
      </c>
      <c r="E280" s="29" t="s">
        <v>44</v>
      </c>
      <c r="F280" s="26" t="s">
        <v>164</v>
      </c>
    </row>
    <row r="281" spans="1:6" ht="14.4" x14ac:dyDescent="0.3">
      <c r="A281" s="7">
        <v>44469</v>
      </c>
      <c r="B281" s="8" t="s">
        <v>42</v>
      </c>
      <c r="C281" s="9">
        <v>-85077.84</v>
      </c>
      <c r="D281" s="24">
        <v>44408</v>
      </c>
      <c r="E281" s="29" t="s">
        <v>43</v>
      </c>
      <c r="F281" s="26" t="s">
        <v>18</v>
      </c>
    </row>
    <row r="282" spans="1:6" ht="14.4" x14ac:dyDescent="0.3">
      <c r="A282" s="7">
        <v>44469</v>
      </c>
      <c r="B282" s="8" t="s">
        <v>42</v>
      </c>
      <c r="C282" s="9">
        <v>-170.14999999999998</v>
      </c>
      <c r="D282" s="24">
        <v>44420</v>
      </c>
      <c r="E282" s="29" t="s">
        <v>43</v>
      </c>
      <c r="F282" s="26" t="s">
        <v>18</v>
      </c>
    </row>
    <row r="283" spans="1:6" ht="14.4" x14ac:dyDescent="0.3">
      <c r="A283" s="7">
        <v>44469</v>
      </c>
      <c r="B283" s="8" t="s">
        <v>380</v>
      </c>
      <c r="C283" s="9">
        <v>-64.37</v>
      </c>
      <c r="D283" s="24">
        <v>44371</v>
      </c>
      <c r="E283" s="29" t="s">
        <v>381</v>
      </c>
      <c r="F283" s="29" t="s">
        <v>13</v>
      </c>
    </row>
    <row r="284" spans="1:6" ht="14.4" x14ac:dyDescent="0.3">
      <c r="A284" s="7">
        <v>44469</v>
      </c>
      <c r="B284" s="8" t="s">
        <v>301</v>
      </c>
      <c r="C284" s="9">
        <v>-19422.150000000001</v>
      </c>
      <c r="D284" s="24">
        <v>44347</v>
      </c>
      <c r="E284" s="29" t="s">
        <v>467</v>
      </c>
      <c r="F284" s="14" t="s">
        <v>161</v>
      </c>
    </row>
    <row r="285" spans="1:6" ht="14.4" x14ac:dyDescent="0.3">
      <c r="A285" s="7">
        <v>44469</v>
      </c>
      <c r="B285" s="8" t="s">
        <v>63</v>
      </c>
      <c r="C285" s="9">
        <v>-14614.75</v>
      </c>
      <c r="D285" s="24">
        <v>44347</v>
      </c>
      <c r="E285" s="29" t="s">
        <v>468</v>
      </c>
      <c r="F285" s="14" t="s">
        <v>161</v>
      </c>
    </row>
    <row r="286" spans="1:6" ht="14.4" x14ac:dyDescent="0.3">
      <c r="A286" s="7">
        <v>44469</v>
      </c>
      <c r="B286" s="8" t="s">
        <v>22</v>
      </c>
      <c r="C286" s="9">
        <v>-166</v>
      </c>
      <c r="D286" s="24">
        <v>44321</v>
      </c>
      <c r="E286" s="29" t="s">
        <v>66</v>
      </c>
      <c r="F286" s="14" t="s">
        <v>161</v>
      </c>
    </row>
    <row r="287" spans="1:6" ht="14.4" x14ac:dyDescent="0.3">
      <c r="A287" s="7">
        <v>44469</v>
      </c>
      <c r="B287" s="8" t="s">
        <v>22</v>
      </c>
      <c r="C287" s="9">
        <v>-47.820000000000007</v>
      </c>
      <c r="D287" s="24">
        <v>44322</v>
      </c>
      <c r="E287" s="29" t="s">
        <v>152</v>
      </c>
      <c r="F287" s="28" t="s">
        <v>161</v>
      </c>
    </row>
    <row r="288" spans="1:6" ht="14.4" x14ac:dyDescent="0.3">
      <c r="A288" s="7">
        <v>44469</v>
      </c>
      <c r="B288" s="8" t="s">
        <v>22</v>
      </c>
      <c r="C288" s="9">
        <v>-166</v>
      </c>
      <c r="D288" s="24">
        <v>44348</v>
      </c>
      <c r="E288" s="29" t="s">
        <v>66</v>
      </c>
      <c r="F288" s="14" t="s">
        <v>161</v>
      </c>
    </row>
    <row r="289" spans="1:6" ht="14.4" x14ac:dyDescent="0.3">
      <c r="A289" s="7">
        <v>44469</v>
      </c>
      <c r="B289" s="8" t="s">
        <v>22</v>
      </c>
      <c r="C289" s="9">
        <v>-47.82</v>
      </c>
      <c r="D289" s="24">
        <v>44348</v>
      </c>
      <c r="E289" s="29" t="s">
        <v>152</v>
      </c>
      <c r="F289" s="14" t="s">
        <v>161</v>
      </c>
    </row>
    <row r="290" spans="1:6" ht="14.4" x14ac:dyDescent="0.3">
      <c r="A290" s="7">
        <v>44469</v>
      </c>
      <c r="B290" s="8" t="s">
        <v>127</v>
      </c>
      <c r="C290" s="9">
        <v>-1600</v>
      </c>
      <c r="D290" s="24">
        <v>44347</v>
      </c>
      <c r="E290" s="29" t="s">
        <v>469</v>
      </c>
      <c r="F290" s="14" t="s">
        <v>161</v>
      </c>
    </row>
    <row r="291" spans="1:6" ht="14.4" x14ac:dyDescent="0.3">
      <c r="A291" s="7">
        <v>44469</v>
      </c>
      <c r="B291" s="8" t="s">
        <v>127</v>
      </c>
      <c r="C291" s="9">
        <v>-1690.0000000000002</v>
      </c>
      <c r="D291" s="24">
        <v>44347</v>
      </c>
      <c r="E291" s="29" t="s">
        <v>470</v>
      </c>
      <c r="F291" s="28" t="s">
        <v>161</v>
      </c>
    </row>
    <row r="292" spans="1:6" ht="14.4" x14ac:dyDescent="0.3">
      <c r="A292" s="7">
        <v>44469</v>
      </c>
      <c r="B292" s="8" t="s">
        <v>218</v>
      </c>
      <c r="C292" s="9">
        <v>-4300</v>
      </c>
      <c r="D292" s="24">
        <v>44330</v>
      </c>
      <c r="E292" s="29" t="s">
        <v>471</v>
      </c>
      <c r="F292" s="14" t="s">
        <v>161</v>
      </c>
    </row>
    <row r="293" spans="1:6" ht="14.4" x14ac:dyDescent="0.3">
      <c r="A293" s="7">
        <v>44469</v>
      </c>
      <c r="B293" s="8" t="s">
        <v>218</v>
      </c>
      <c r="C293" s="9">
        <v>-3000</v>
      </c>
      <c r="D293" s="24">
        <v>44377</v>
      </c>
      <c r="E293" s="29" t="s">
        <v>472</v>
      </c>
      <c r="F293" s="14" t="s">
        <v>161</v>
      </c>
    </row>
    <row r="294" spans="1:6" ht="14.4" x14ac:dyDescent="0.3">
      <c r="A294" s="7">
        <v>44469</v>
      </c>
      <c r="B294" s="8" t="s">
        <v>29</v>
      </c>
      <c r="C294" s="9">
        <v>-11686.029999999999</v>
      </c>
      <c r="D294" s="24">
        <v>44347</v>
      </c>
      <c r="E294" s="29" t="s">
        <v>444</v>
      </c>
      <c r="F294" s="14" t="s">
        <v>161</v>
      </c>
    </row>
    <row r="295" spans="1:6" ht="14.4" x14ac:dyDescent="0.3">
      <c r="A295" s="7">
        <v>44469</v>
      </c>
      <c r="B295" s="8" t="s">
        <v>73</v>
      </c>
      <c r="C295" s="9">
        <v>-6000</v>
      </c>
      <c r="D295" s="24">
        <v>44336</v>
      </c>
      <c r="E295" s="29" t="s">
        <v>473</v>
      </c>
      <c r="F295" s="14" t="s">
        <v>161</v>
      </c>
    </row>
    <row r="296" spans="1:6" ht="14.4" x14ac:dyDescent="0.3">
      <c r="A296" s="7">
        <v>44469</v>
      </c>
      <c r="B296" s="8" t="s">
        <v>73</v>
      </c>
      <c r="C296" s="9">
        <v>-4930</v>
      </c>
      <c r="D296" s="24">
        <v>44336</v>
      </c>
      <c r="E296" s="29" t="s">
        <v>253</v>
      </c>
      <c r="F296" s="14" t="s">
        <v>161</v>
      </c>
    </row>
    <row r="297" spans="1:6" ht="14.4" x14ac:dyDescent="0.3">
      <c r="A297" s="7">
        <v>44469</v>
      </c>
      <c r="B297" s="8" t="s">
        <v>358</v>
      </c>
      <c r="C297" s="9">
        <v>-13000</v>
      </c>
      <c r="D297" s="24">
        <v>44319</v>
      </c>
      <c r="E297" s="29" t="s">
        <v>474</v>
      </c>
      <c r="F297" s="14" t="s">
        <v>161</v>
      </c>
    </row>
    <row r="298" spans="1:6" ht="14.4" x14ac:dyDescent="0.3">
      <c r="A298" s="7">
        <v>44469</v>
      </c>
      <c r="B298" s="8" t="s">
        <v>324</v>
      </c>
      <c r="C298" s="9">
        <v>-777</v>
      </c>
      <c r="D298" s="24">
        <v>44354</v>
      </c>
      <c r="E298" s="29" t="s">
        <v>325</v>
      </c>
      <c r="F298" s="29" t="s">
        <v>13</v>
      </c>
    </row>
    <row r="299" spans="1:6" ht="14.4" x14ac:dyDescent="0.3">
      <c r="A299" s="7">
        <v>44469</v>
      </c>
      <c r="B299" s="8" t="s">
        <v>10</v>
      </c>
      <c r="C299" s="9">
        <v>-234.85999999999996</v>
      </c>
      <c r="D299" s="24">
        <v>44333</v>
      </c>
      <c r="E299" s="29" t="s">
        <v>75</v>
      </c>
      <c r="F299" s="15" t="s">
        <v>8</v>
      </c>
    </row>
    <row r="300" spans="1:6" ht="14.4" x14ac:dyDescent="0.3">
      <c r="A300" s="7">
        <v>44469</v>
      </c>
      <c r="B300" s="8" t="s">
        <v>10</v>
      </c>
      <c r="C300" s="9">
        <v>-1700</v>
      </c>
      <c r="D300" s="24">
        <v>44328</v>
      </c>
      <c r="E300" s="29" t="s">
        <v>265</v>
      </c>
      <c r="F300" s="15" t="s">
        <v>8</v>
      </c>
    </row>
    <row r="301" spans="1:6" ht="14.4" x14ac:dyDescent="0.3">
      <c r="A301" s="7">
        <v>44469</v>
      </c>
      <c r="B301" s="8" t="s">
        <v>10</v>
      </c>
      <c r="C301" s="9">
        <v>-6701.42</v>
      </c>
      <c r="D301" s="24">
        <v>44330</v>
      </c>
      <c r="E301" s="29" t="s">
        <v>440</v>
      </c>
      <c r="F301" s="15" t="s">
        <v>8</v>
      </c>
    </row>
    <row r="302" spans="1:6" ht="14.4" x14ac:dyDescent="0.3">
      <c r="A302" s="7">
        <v>44469</v>
      </c>
      <c r="B302" s="8" t="s">
        <v>10</v>
      </c>
      <c r="C302" s="9">
        <v>-1128.48</v>
      </c>
      <c r="D302" s="24">
        <v>44330</v>
      </c>
      <c r="E302" s="29" t="s">
        <v>439</v>
      </c>
      <c r="F302" s="27" t="s">
        <v>8</v>
      </c>
    </row>
    <row r="303" spans="1:6" ht="14.4" x14ac:dyDescent="0.3">
      <c r="A303" s="7">
        <v>44469</v>
      </c>
      <c r="B303" s="8" t="s">
        <v>10</v>
      </c>
      <c r="C303" s="9">
        <v>-16863.079999999998</v>
      </c>
      <c r="D303" s="24">
        <v>44330</v>
      </c>
      <c r="E303" s="29" t="s">
        <v>438</v>
      </c>
      <c r="F303" s="15" t="s">
        <v>8</v>
      </c>
    </row>
    <row r="304" spans="1:6" ht="14.4" x14ac:dyDescent="0.3">
      <c r="A304" s="7">
        <v>44469</v>
      </c>
      <c r="B304" s="8" t="s">
        <v>19</v>
      </c>
      <c r="C304" s="9">
        <v>-122.53</v>
      </c>
      <c r="D304" s="24">
        <v>44449</v>
      </c>
      <c r="E304" s="29" t="s">
        <v>7</v>
      </c>
      <c r="F304" s="15" t="s">
        <v>8</v>
      </c>
    </row>
    <row r="305" spans="1:6" ht="14.4" x14ac:dyDescent="0.3">
      <c r="A305" s="7">
        <v>44469</v>
      </c>
      <c r="B305" s="8" t="s">
        <v>19</v>
      </c>
      <c r="C305" s="9">
        <v>-39.96</v>
      </c>
      <c r="D305" s="24">
        <v>44449</v>
      </c>
      <c r="E305" s="29" t="s">
        <v>7</v>
      </c>
      <c r="F305" s="15" t="s">
        <v>8</v>
      </c>
    </row>
    <row r="306" spans="1:6" ht="14.4" x14ac:dyDescent="0.3">
      <c r="A306" s="7">
        <v>44469</v>
      </c>
      <c r="B306" s="8" t="s">
        <v>77</v>
      </c>
      <c r="C306" s="9">
        <v>-326.14999999999998</v>
      </c>
      <c r="D306" s="24">
        <v>44363</v>
      </c>
      <c r="E306" s="29" t="s">
        <v>105</v>
      </c>
      <c r="F306" s="15" t="s">
        <v>158</v>
      </c>
    </row>
    <row r="307" spans="1:6" ht="14.4" x14ac:dyDescent="0.3">
      <c r="A307" s="7">
        <v>44469</v>
      </c>
      <c r="B307" s="8" t="s">
        <v>82</v>
      </c>
      <c r="C307" s="9">
        <v>-21497.5</v>
      </c>
      <c r="D307" s="24">
        <v>44347</v>
      </c>
      <c r="E307" s="29" t="s">
        <v>475</v>
      </c>
      <c r="F307" s="1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abSelected="1" topLeftCell="A313" workbookViewId="0">
      <selection activeCell="F334" sqref="F334"/>
    </sheetView>
  </sheetViews>
  <sheetFormatPr defaultRowHeight="13.8" x14ac:dyDescent="0.3"/>
  <cols>
    <col min="1" max="1" width="9.33203125" style="10" bestFit="1" customWidth="1"/>
    <col min="2" max="2" width="46.21875" style="10" customWidth="1"/>
    <col min="3" max="3" width="11.33203125" style="10" bestFit="1" customWidth="1"/>
    <col min="4" max="4" width="10.5546875" style="10" bestFit="1" customWidth="1"/>
    <col min="5" max="5" width="17.21875" style="10" bestFit="1" customWidth="1"/>
    <col min="6" max="6" width="20.5546875" style="10" bestFit="1" customWidth="1"/>
    <col min="7" max="16384" width="8.88671875" style="10"/>
  </cols>
  <sheetData>
    <row r="1" spans="1:6" s="22" customFormat="1" ht="59.4" x14ac:dyDescent="0.4">
      <c r="A1" s="1" t="s">
        <v>0</v>
      </c>
      <c r="B1" s="18" t="s">
        <v>1</v>
      </c>
      <c r="C1" s="19" t="s">
        <v>91</v>
      </c>
      <c r="D1" s="20" t="s">
        <v>2</v>
      </c>
      <c r="E1" s="21" t="s">
        <v>3</v>
      </c>
      <c r="F1" s="19" t="s">
        <v>4</v>
      </c>
    </row>
    <row r="2" spans="1:6" s="10" customFormat="1" ht="14.4" x14ac:dyDescent="0.3">
      <c r="A2" s="36">
        <v>44470</v>
      </c>
      <c r="B2" s="37" t="s">
        <v>499</v>
      </c>
      <c r="C2" s="9">
        <v>-6674.73</v>
      </c>
      <c r="D2" s="38"/>
      <c r="E2" s="39" t="s">
        <v>7</v>
      </c>
      <c r="F2" s="40" t="s">
        <v>172</v>
      </c>
    </row>
    <row r="3" spans="1:6" s="10" customFormat="1" ht="14.4" x14ac:dyDescent="0.3">
      <c r="A3" s="36">
        <v>44473</v>
      </c>
      <c r="B3" s="37" t="s">
        <v>284</v>
      </c>
      <c r="C3" s="9">
        <v>-51.49</v>
      </c>
      <c r="D3" s="36">
        <v>44431</v>
      </c>
      <c r="E3" s="39" t="s">
        <v>7</v>
      </c>
      <c r="F3" s="41" t="s">
        <v>8</v>
      </c>
    </row>
    <row r="4" spans="1:6" s="10" customFormat="1" ht="14.4" x14ac:dyDescent="0.3">
      <c r="A4" s="36">
        <v>44475</v>
      </c>
      <c r="B4" s="37" t="s">
        <v>5</v>
      </c>
      <c r="C4" s="9">
        <f>-10.83-2.99</f>
        <v>-13.82</v>
      </c>
      <c r="D4" s="36">
        <v>44455</v>
      </c>
      <c r="E4" s="29" t="s">
        <v>34</v>
      </c>
      <c r="F4" s="42" t="s">
        <v>167</v>
      </c>
    </row>
    <row r="5" spans="1:6" s="10" customFormat="1" ht="14.4" x14ac:dyDescent="0.3">
      <c r="A5" s="36">
        <v>44475</v>
      </c>
      <c r="B5" s="37" t="s">
        <v>19</v>
      </c>
      <c r="C5" s="9">
        <v>-13</v>
      </c>
      <c r="D5" s="36">
        <v>44455</v>
      </c>
      <c r="E5" s="39" t="s">
        <v>7</v>
      </c>
      <c r="F5" s="41" t="s">
        <v>8</v>
      </c>
    </row>
    <row r="6" spans="1:6" s="10" customFormat="1" ht="14.4" x14ac:dyDescent="0.3">
      <c r="A6" s="36">
        <v>44476</v>
      </c>
      <c r="B6" s="43" t="s">
        <v>500</v>
      </c>
      <c r="C6" s="9">
        <v>-423.86</v>
      </c>
      <c r="D6" s="38"/>
      <c r="E6" s="39" t="s">
        <v>7</v>
      </c>
      <c r="F6" s="41" t="s">
        <v>164</v>
      </c>
    </row>
    <row r="7" spans="1:6" s="10" customFormat="1" ht="14.4" x14ac:dyDescent="0.3">
      <c r="A7" s="36">
        <v>44476</v>
      </c>
      <c r="B7" s="37" t="s">
        <v>501</v>
      </c>
      <c r="C7" s="9">
        <v>-16.39</v>
      </c>
      <c r="D7" s="36">
        <v>44408</v>
      </c>
      <c r="E7" s="29" t="s">
        <v>502</v>
      </c>
      <c r="F7" s="41" t="s">
        <v>13</v>
      </c>
    </row>
    <row r="8" spans="1:6" s="10" customFormat="1" ht="14.4" x14ac:dyDescent="0.3">
      <c r="A8" s="36">
        <v>44476</v>
      </c>
      <c r="B8" s="43" t="s">
        <v>479</v>
      </c>
      <c r="C8" s="9">
        <v>-2116</v>
      </c>
      <c r="D8" s="38"/>
      <c r="E8" s="39" t="s">
        <v>7</v>
      </c>
      <c r="F8" s="40" t="s">
        <v>13</v>
      </c>
    </row>
    <row r="9" spans="1:6" s="10" customFormat="1" ht="14.4" x14ac:dyDescent="0.3">
      <c r="A9" s="36">
        <v>44476</v>
      </c>
      <c r="B9" s="37" t="s">
        <v>503</v>
      </c>
      <c r="C9" s="9">
        <v>-370</v>
      </c>
      <c r="D9" s="38"/>
      <c r="E9" s="39" t="s">
        <v>7</v>
      </c>
      <c r="F9" s="40" t="s">
        <v>13</v>
      </c>
    </row>
    <row r="10" spans="1:6" s="10" customFormat="1" ht="14.4" x14ac:dyDescent="0.3">
      <c r="A10" s="36">
        <v>44476</v>
      </c>
      <c r="B10" s="43" t="s">
        <v>504</v>
      </c>
      <c r="C10" s="9">
        <v>-9052</v>
      </c>
      <c r="D10" s="38"/>
      <c r="E10" s="39" t="s">
        <v>7</v>
      </c>
      <c r="F10" s="41" t="s">
        <v>90</v>
      </c>
    </row>
    <row r="11" spans="1:6" s="10" customFormat="1" ht="14.4" x14ac:dyDescent="0.3">
      <c r="A11" s="36">
        <v>44476</v>
      </c>
      <c r="B11" s="37" t="s">
        <v>505</v>
      </c>
      <c r="C11" s="9">
        <v>-158707.35</v>
      </c>
      <c r="D11" s="38"/>
      <c r="E11" s="39" t="s">
        <v>7</v>
      </c>
      <c r="F11" s="41" t="s">
        <v>89</v>
      </c>
    </row>
    <row r="12" spans="1:6" s="10" customFormat="1" ht="14.4" x14ac:dyDescent="0.3">
      <c r="A12" s="36">
        <v>44476</v>
      </c>
      <c r="B12" s="37" t="s">
        <v>10</v>
      </c>
      <c r="C12" s="9">
        <v>-252.88</v>
      </c>
      <c r="D12" s="36">
        <v>44419</v>
      </c>
      <c r="E12" s="29" t="s">
        <v>116</v>
      </c>
      <c r="F12" s="41" t="s">
        <v>8</v>
      </c>
    </row>
    <row r="13" spans="1:6" s="10" customFormat="1" ht="14.4" x14ac:dyDescent="0.3">
      <c r="A13" s="36">
        <v>44476</v>
      </c>
      <c r="B13" s="37" t="s">
        <v>10</v>
      </c>
      <c r="C13" s="9">
        <v>-1068.02</v>
      </c>
      <c r="D13" s="36">
        <v>44419</v>
      </c>
      <c r="E13" s="29" t="s">
        <v>84</v>
      </c>
      <c r="F13" s="41" t="s">
        <v>8</v>
      </c>
    </row>
    <row r="14" spans="1:6" s="10" customFormat="1" ht="14.4" x14ac:dyDescent="0.3">
      <c r="A14" s="36">
        <v>44476</v>
      </c>
      <c r="B14" s="37" t="s">
        <v>10</v>
      </c>
      <c r="C14" s="9">
        <v>-140.9</v>
      </c>
      <c r="D14" s="36">
        <v>44419</v>
      </c>
      <c r="E14" s="29" t="s">
        <v>85</v>
      </c>
      <c r="F14" s="41" t="s">
        <v>8</v>
      </c>
    </row>
    <row r="15" spans="1:6" s="10" customFormat="1" ht="14.4" x14ac:dyDescent="0.3">
      <c r="A15" s="36">
        <v>44477</v>
      </c>
      <c r="B15" s="37" t="s">
        <v>506</v>
      </c>
      <c r="C15" s="9">
        <v>-27.45</v>
      </c>
      <c r="D15" s="38"/>
      <c r="E15" s="39" t="s">
        <v>7</v>
      </c>
      <c r="F15" s="39" t="s">
        <v>89</v>
      </c>
    </row>
    <row r="16" spans="1:6" s="10" customFormat="1" ht="14.4" x14ac:dyDescent="0.3">
      <c r="A16" s="36">
        <v>44487</v>
      </c>
      <c r="B16" s="37" t="s">
        <v>507</v>
      </c>
      <c r="C16" s="9">
        <v>-158379.13</v>
      </c>
      <c r="D16" s="38"/>
      <c r="E16" s="39" t="s">
        <v>7</v>
      </c>
      <c r="F16" s="30" t="s">
        <v>172</v>
      </c>
    </row>
    <row r="17" spans="1:6" s="10" customFormat="1" ht="14.4" x14ac:dyDescent="0.3">
      <c r="A17" s="36">
        <v>44487</v>
      </c>
      <c r="B17" s="37" t="s">
        <v>507</v>
      </c>
      <c r="C17" s="9">
        <v>-93014.17</v>
      </c>
      <c r="D17" s="38"/>
      <c r="E17" s="39" t="s">
        <v>7</v>
      </c>
      <c r="F17" s="30" t="s">
        <v>172</v>
      </c>
    </row>
    <row r="18" spans="1:6" s="10" customFormat="1" ht="14.4" x14ac:dyDescent="0.3">
      <c r="A18" s="36">
        <v>44488</v>
      </c>
      <c r="B18" s="37" t="s">
        <v>121</v>
      </c>
      <c r="C18" s="9">
        <v>-1083.48</v>
      </c>
      <c r="D18" s="36">
        <v>44475</v>
      </c>
      <c r="E18" s="29" t="s">
        <v>173</v>
      </c>
      <c r="F18" s="39" t="s">
        <v>89</v>
      </c>
    </row>
    <row r="19" spans="1:6" s="10" customFormat="1" ht="14.4" x14ac:dyDescent="0.3">
      <c r="A19" s="36">
        <v>44488</v>
      </c>
      <c r="B19" s="37" t="s">
        <v>508</v>
      </c>
      <c r="C19" s="9">
        <v>-26389.579999999998</v>
      </c>
      <c r="D19" s="38"/>
      <c r="E19" s="39" t="s">
        <v>7</v>
      </c>
      <c r="F19" s="40" t="s">
        <v>89</v>
      </c>
    </row>
    <row r="20" spans="1:6" s="10" customFormat="1" ht="14.4" x14ac:dyDescent="0.3">
      <c r="A20" s="36">
        <v>44488</v>
      </c>
      <c r="B20" s="37" t="s">
        <v>10</v>
      </c>
      <c r="C20" s="9">
        <v>-586.05999999999995</v>
      </c>
      <c r="D20" s="36">
        <v>44397</v>
      </c>
      <c r="E20" s="39" t="s">
        <v>7</v>
      </c>
      <c r="F20" s="41" t="s">
        <v>8</v>
      </c>
    </row>
    <row r="21" spans="1:6" s="10" customFormat="1" ht="14.4" x14ac:dyDescent="0.3">
      <c r="A21" s="36">
        <v>44488</v>
      </c>
      <c r="B21" s="37" t="s">
        <v>10</v>
      </c>
      <c r="C21" s="9">
        <v>-53.900000000000006</v>
      </c>
      <c r="D21" s="36">
        <v>44419</v>
      </c>
      <c r="E21" s="29" t="s">
        <v>86</v>
      </c>
      <c r="F21" s="41" t="s">
        <v>8</v>
      </c>
    </row>
    <row r="22" spans="1:6" s="10" customFormat="1" ht="14.4" x14ac:dyDescent="0.3">
      <c r="A22" s="36">
        <v>44488</v>
      </c>
      <c r="B22" s="37" t="s">
        <v>10</v>
      </c>
      <c r="C22" s="9">
        <v>-123.89999999999999</v>
      </c>
      <c r="D22" s="36">
        <v>44419</v>
      </c>
      <c r="E22" s="39" t="s">
        <v>7</v>
      </c>
      <c r="F22" s="41" t="s">
        <v>8</v>
      </c>
    </row>
    <row r="23" spans="1:6" s="10" customFormat="1" ht="14.4" x14ac:dyDescent="0.3">
      <c r="A23" s="36">
        <v>44488</v>
      </c>
      <c r="B23" s="37" t="s">
        <v>10</v>
      </c>
      <c r="C23" s="9">
        <v>-54.11</v>
      </c>
      <c r="D23" s="36">
        <v>44419</v>
      </c>
      <c r="E23" s="29" t="s">
        <v>87</v>
      </c>
      <c r="F23" s="41" t="s">
        <v>8</v>
      </c>
    </row>
    <row r="24" spans="1:6" s="10" customFormat="1" ht="14.4" x14ac:dyDescent="0.3">
      <c r="A24" s="36">
        <v>44488</v>
      </c>
      <c r="B24" s="37" t="s">
        <v>10</v>
      </c>
      <c r="C24" s="9">
        <v>-83.9</v>
      </c>
      <c r="D24" s="36">
        <v>44419</v>
      </c>
      <c r="E24" s="29" t="s">
        <v>87</v>
      </c>
      <c r="F24" s="41" t="s">
        <v>8</v>
      </c>
    </row>
    <row r="25" spans="1:6" s="10" customFormat="1" ht="14.4" x14ac:dyDescent="0.3">
      <c r="A25" s="36">
        <v>44488</v>
      </c>
      <c r="B25" s="37" t="s">
        <v>10</v>
      </c>
      <c r="C25" s="9">
        <v>-1239.72</v>
      </c>
      <c r="D25" s="36">
        <v>44419</v>
      </c>
      <c r="E25" s="29" t="s">
        <v>94</v>
      </c>
      <c r="F25" s="41" t="s">
        <v>8</v>
      </c>
    </row>
    <row r="26" spans="1:6" s="10" customFormat="1" ht="14.4" x14ac:dyDescent="0.3">
      <c r="A26" s="36">
        <v>44488</v>
      </c>
      <c r="B26" s="37" t="s">
        <v>10</v>
      </c>
      <c r="C26" s="9">
        <v>-1509.79</v>
      </c>
      <c r="D26" s="36">
        <v>44419</v>
      </c>
      <c r="E26" s="29" t="s">
        <v>87</v>
      </c>
      <c r="F26" s="41" t="s">
        <v>8</v>
      </c>
    </row>
    <row r="27" spans="1:6" s="10" customFormat="1" ht="14.4" x14ac:dyDescent="0.3">
      <c r="A27" s="36">
        <v>44488</v>
      </c>
      <c r="B27" s="37" t="s">
        <v>10</v>
      </c>
      <c r="C27" s="9">
        <v>-586.34</v>
      </c>
      <c r="D27" s="36">
        <v>44428</v>
      </c>
      <c r="E27" s="39" t="s">
        <v>7</v>
      </c>
      <c r="F27" s="41" t="s">
        <v>8</v>
      </c>
    </row>
    <row r="28" spans="1:6" s="10" customFormat="1" ht="14.4" x14ac:dyDescent="0.3">
      <c r="A28" s="36">
        <v>44489</v>
      </c>
      <c r="B28" s="37" t="s">
        <v>5</v>
      </c>
      <c r="C28" s="9">
        <f>-68.34-2.59</f>
        <v>-70.930000000000007</v>
      </c>
      <c r="D28" s="36">
        <v>44469</v>
      </c>
      <c r="E28" s="29" t="s">
        <v>34</v>
      </c>
      <c r="F28" s="42" t="s">
        <v>167</v>
      </c>
    </row>
    <row r="29" spans="1:6" s="10" customFormat="1" ht="14.4" x14ac:dyDescent="0.3">
      <c r="A29" s="36">
        <v>44489</v>
      </c>
      <c r="B29" s="37" t="s">
        <v>5</v>
      </c>
      <c r="C29" s="9">
        <v>-5</v>
      </c>
      <c r="D29" s="36">
        <v>44469</v>
      </c>
      <c r="E29" s="29" t="s">
        <v>34</v>
      </c>
      <c r="F29" s="42" t="s">
        <v>167</v>
      </c>
    </row>
    <row r="30" spans="1:6" s="10" customFormat="1" ht="14.4" x14ac:dyDescent="0.3">
      <c r="A30" s="36">
        <v>44489</v>
      </c>
      <c r="B30" s="37" t="s">
        <v>509</v>
      </c>
      <c r="C30" s="9">
        <v>-837.44</v>
      </c>
      <c r="D30" s="38"/>
      <c r="E30" s="39" t="s">
        <v>7</v>
      </c>
      <c r="F30" s="41" t="s">
        <v>90</v>
      </c>
    </row>
    <row r="31" spans="1:6" s="10" customFormat="1" ht="14.4" x14ac:dyDescent="0.3">
      <c r="A31" s="36">
        <v>44489</v>
      </c>
      <c r="B31" s="37" t="s">
        <v>285</v>
      </c>
      <c r="C31" s="9">
        <v>-12379.77</v>
      </c>
      <c r="D31" s="36">
        <v>44386</v>
      </c>
      <c r="E31" s="29" t="s">
        <v>286</v>
      </c>
      <c r="F31" s="44" t="s">
        <v>13</v>
      </c>
    </row>
    <row r="32" spans="1:6" s="10" customFormat="1" ht="14.4" x14ac:dyDescent="0.3">
      <c r="A32" s="36">
        <v>44490</v>
      </c>
      <c r="B32" s="43" t="s">
        <v>11</v>
      </c>
      <c r="C32" s="9">
        <v>-2.7</v>
      </c>
      <c r="D32" s="38"/>
      <c r="E32" s="39" t="s">
        <v>7</v>
      </c>
      <c r="F32" s="41" t="s">
        <v>13</v>
      </c>
    </row>
    <row r="33" spans="1:6" s="10" customFormat="1" ht="14.4" x14ac:dyDescent="0.3">
      <c r="A33" s="36">
        <v>44490</v>
      </c>
      <c r="B33" s="37" t="s">
        <v>12</v>
      </c>
      <c r="C33" s="9">
        <v>-34.840000000000003</v>
      </c>
      <c r="D33" s="36">
        <v>44490</v>
      </c>
      <c r="E33" s="39" t="s">
        <v>7</v>
      </c>
      <c r="F33" s="10" t="s">
        <v>13</v>
      </c>
    </row>
    <row r="34" spans="1:6" s="10" customFormat="1" ht="14.4" x14ac:dyDescent="0.3">
      <c r="A34" s="36">
        <v>44491</v>
      </c>
      <c r="B34" s="37" t="s">
        <v>293</v>
      </c>
      <c r="C34" s="9">
        <v>-4800</v>
      </c>
      <c r="D34" s="36">
        <v>44356</v>
      </c>
      <c r="E34" s="29" t="s">
        <v>294</v>
      </c>
      <c r="F34" s="10" t="s">
        <v>13</v>
      </c>
    </row>
    <row r="35" spans="1:6" s="10" customFormat="1" ht="14.4" x14ac:dyDescent="0.3">
      <c r="A35" s="36">
        <v>44491</v>
      </c>
      <c r="B35" s="37" t="s">
        <v>328</v>
      </c>
      <c r="C35" s="9">
        <v>-5500</v>
      </c>
      <c r="D35" s="36">
        <v>44354</v>
      </c>
      <c r="E35" s="29" t="s">
        <v>329</v>
      </c>
      <c r="F35" s="10" t="s">
        <v>13</v>
      </c>
    </row>
    <row r="36" spans="1:6" s="10" customFormat="1" ht="14.4" x14ac:dyDescent="0.3">
      <c r="A36" s="36">
        <v>44491</v>
      </c>
      <c r="B36" s="37" t="s">
        <v>510</v>
      </c>
      <c r="C36" s="9">
        <v>-5616</v>
      </c>
      <c r="D36" s="36">
        <v>44381</v>
      </c>
      <c r="E36" s="29" t="s">
        <v>511</v>
      </c>
      <c r="F36" s="10" t="s">
        <v>512</v>
      </c>
    </row>
    <row r="37" spans="1:6" s="10" customFormat="1" ht="14.4" x14ac:dyDescent="0.3">
      <c r="A37" s="36">
        <v>44491</v>
      </c>
      <c r="B37" s="37" t="s">
        <v>23</v>
      </c>
      <c r="C37" s="9">
        <v>-131.1</v>
      </c>
      <c r="D37" s="36">
        <v>44408</v>
      </c>
      <c r="E37" s="29" t="s">
        <v>448</v>
      </c>
      <c r="F37" s="10" t="s">
        <v>13</v>
      </c>
    </row>
    <row r="38" spans="1:6" s="10" customFormat="1" ht="14.4" x14ac:dyDescent="0.3">
      <c r="A38" s="36">
        <v>44491</v>
      </c>
      <c r="B38" s="37" t="s">
        <v>234</v>
      </c>
      <c r="C38" s="9">
        <v>-1950</v>
      </c>
      <c r="D38" s="36">
        <v>44408</v>
      </c>
      <c r="E38" s="29" t="s">
        <v>513</v>
      </c>
      <c r="F38" s="10" t="s">
        <v>13</v>
      </c>
    </row>
    <row r="39" spans="1:6" s="10" customFormat="1" ht="14.4" x14ac:dyDescent="0.3">
      <c r="A39" s="36">
        <v>44491</v>
      </c>
      <c r="B39" s="37" t="s">
        <v>55</v>
      </c>
      <c r="C39" s="9">
        <v>-189</v>
      </c>
      <c r="D39" s="36">
        <v>44377</v>
      </c>
      <c r="E39" s="29" t="s">
        <v>134</v>
      </c>
      <c r="F39" s="41" t="s">
        <v>8</v>
      </c>
    </row>
    <row r="40" spans="1:6" s="10" customFormat="1" ht="14.4" x14ac:dyDescent="0.3">
      <c r="A40" s="36">
        <v>44491</v>
      </c>
      <c r="B40" s="37" t="s">
        <v>55</v>
      </c>
      <c r="C40" s="9">
        <v>-176.82999999999998</v>
      </c>
      <c r="D40" s="36">
        <v>44377</v>
      </c>
      <c r="E40" s="29" t="s">
        <v>236</v>
      </c>
      <c r="F40" s="41" t="s">
        <v>8</v>
      </c>
    </row>
    <row r="41" spans="1:6" s="10" customFormat="1" ht="14.4" x14ac:dyDescent="0.3">
      <c r="A41" s="36">
        <v>44491</v>
      </c>
      <c r="B41" s="37" t="s">
        <v>55</v>
      </c>
      <c r="C41" s="9">
        <v>-1406.6299999999999</v>
      </c>
      <c r="D41" s="36">
        <v>44377</v>
      </c>
      <c r="E41" s="29" t="s">
        <v>445</v>
      </c>
      <c r="F41" s="41" t="s">
        <v>8</v>
      </c>
    </row>
    <row r="42" spans="1:6" s="10" customFormat="1" ht="14.4" x14ac:dyDescent="0.3">
      <c r="A42" s="36">
        <v>44491</v>
      </c>
      <c r="B42" s="37" t="s">
        <v>55</v>
      </c>
      <c r="C42" s="9">
        <v>-10989.710000000001</v>
      </c>
      <c r="D42" s="36">
        <v>44377</v>
      </c>
      <c r="E42" s="29" t="s">
        <v>514</v>
      </c>
      <c r="F42" s="41" t="s">
        <v>8</v>
      </c>
    </row>
    <row r="43" spans="1:6" s="10" customFormat="1" ht="14.4" x14ac:dyDescent="0.3">
      <c r="A43" s="36">
        <v>44491</v>
      </c>
      <c r="B43" s="37" t="s">
        <v>57</v>
      </c>
      <c r="C43" s="9">
        <v>-500</v>
      </c>
      <c r="D43" s="36">
        <v>44348</v>
      </c>
      <c r="E43" s="29" t="s">
        <v>237</v>
      </c>
      <c r="F43" s="45" t="s">
        <v>13</v>
      </c>
    </row>
    <row r="44" spans="1:6" s="10" customFormat="1" ht="14.4" x14ac:dyDescent="0.3">
      <c r="A44" s="36">
        <v>44491</v>
      </c>
      <c r="B44" s="37" t="s">
        <v>340</v>
      </c>
      <c r="C44" s="9">
        <v>-33300</v>
      </c>
      <c r="D44" s="36">
        <v>44410</v>
      </c>
      <c r="E44" s="29" t="s">
        <v>341</v>
      </c>
      <c r="F44" s="45" t="s">
        <v>13</v>
      </c>
    </row>
    <row r="45" spans="1:6" s="10" customFormat="1" ht="14.4" x14ac:dyDescent="0.3">
      <c r="A45" s="36">
        <v>44491</v>
      </c>
      <c r="B45" s="37" t="s">
        <v>58</v>
      </c>
      <c r="C45" s="9">
        <v>-70</v>
      </c>
      <c r="D45" s="36">
        <v>44379</v>
      </c>
      <c r="E45" s="29" t="s">
        <v>59</v>
      </c>
      <c r="F45" s="45" t="s">
        <v>161</v>
      </c>
    </row>
    <row r="46" spans="1:6" s="10" customFormat="1" ht="14.4" x14ac:dyDescent="0.3">
      <c r="A46" s="36">
        <v>44491</v>
      </c>
      <c r="B46" s="37" t="s">
        <v>515</v>
      </c>
      <c r="C46" s="9">
        <v>-1899.9899999999998</v>
      </c>
      <c r="D46" s="36">
        <v>44373</v>
      </c>
      <c r="E46" s="29" t="s">
        <v>516</v>
      </c>
      <c r="F46" s="10" t="s">
        <v>161</v>
      </c>
    </row>
    <row r="47" spans="1:6" s="10" customFormat="1" ht="14.4" x14ac:dyDescent="0.3">
      <c r="A47" s="36">
        <v>44491</v>
      </c>
      <c r="B47" s="37" t="s">
        <v>201</v>
      </c>
      <c r="C47" s="9">
        <v>-570.78</v>
      </c>
      <c r="D47" s="36">
        <v>44404</v>
      </c>
      <c r="E47" s="29" t="s">
        <v>33</v>
      </c>
      <c r="F47" s="10" t="s">
        <v>13</v>
      </c>
    </row>
    <row r="48" spans="1:6" s="10" customFormat="1" ht="14.4" x14ac:dyDescent="0.3">
      <c r="A48" s="36">
        <v>44491</v>
      </c>
      <c r="B48" s="37" t="s">
        <v>27</v>
      </c>
      <c r="C48" s="9">
        <v>-1870</v>
      </c>
      <c r="D48" s="36">
        <v>44407</v>
      </c>
      <c r="E48" s="29" t="s">
        <v>60</v>
      </c>
      <c r="F48" s="39" t="s">
        <v>158</v>
      </c>
    </row>
    <row r="49" spans="1:6" s="10" customFormat="1" ht="14.4" x14ac:dyDescent="0.3">
      <c r="A49" s="36">
        <v>44491</v>
      </c>
      <c r="B49" s="37" t="s">
        <v>27</v>
      </c>
      <c r="C49" s="9">
        <v>-1510</v>
      </c>
      <c r="D49" s="36">
        <v>44407</v>
      </c>
      <c r="E49" s="29" t="s">
        <v>335</v>
      </c>
      <c r="F49" s="39" t="s">
        <v>158</v>
      </c>
    </row>
    <row r="50" spans="1:6" s="10" customFormat="1" ht="14.4" x14ac:dyDescent="0.3">
      <c r="A50" s="36">
        <v>44491</v>
      </c>
      <c r="B50" s="37" t="s">
        <v>27</v>
      </c>
      <c r="C50" s="9">
        <v>-1870</v>
      </c>
      <c r="D50" s="36">
        <v>44407</v>
      </c>
      <c r="E50" s="29" t="s">
        <v>60</v>
      </c>
      <c r="F50" s="39" t="s">
        <v>158</v>
      </c>
    </row>
    <row r="51" spans="1:6" s="10" customFormat="1" ht="14.4" x14ac:dyDescent="0.3">
      <c r="A51" s="36">
        <v>44491</v>
      </c>
      <c r="B51" s="37" t="s">
        <v>27</v>
      </c>
      <c r="C51" s="9">
        <v>-1510</v>
      </c>
      <c r="D51" s="36">
        <v>44407</v>
      </c>
      <c r="E51" s="29" t="s">
        <v>335</v>
      </c>
      <c r="F51" s="39" t="s">
        <v>158</v>
      </c>
    </row>
    <row r="52" spans="1:6" s="10" customFormat="1" ht="14.4" x14ac:dyDescent="0.3">
      <c r="A52" s="36">
        <v>44491</v>
      </c>
      <c r="B52" s="37" t="s">
        <v>27</v>
      </c>
      <c r="C52" s="9">
        <v>1510</v>
      </c>
      <c r="D52" s="36">
        <v>44407</v>
      </c>
      <c r="E52" s="29" t="s">
        <v>335</v>
      </c>
      <c r="F52" s="39" t="s">
        <v>158</v>
      </c>
    </row>
    <row r="53" spans="1:6" s="10" customFormat="1" ht="14.4" x14ac:dyDescent="0.3">
      <c r="A53" s="36">
        <v>44491</v>
      </c>
      <c r="B53" s="37" t="s">
        <v>27</v>
      </c>
      <c r="C53" s="9">
        <v>1870</v>
      </c>
      <c r="D53" s="36">
        <v>44407</v>
      </c>
      <c r="E53" s="29" t="s">
        <v>60</v>
      </c>
      <c r="F53" s="39" t="s">
        <v>158</v>
      </c>
    </row>
    <row r="54" spans="1:6" s="10" customFormat="1" ht="14.4" x14ac:dyDescent="0.3">
      <c r="A54" s="36">
        <v>44491</v>
      </c>
      <c r="B54" s="37" t="s">
        <v>353</v>
      </c>
      <c r="C54" s="9">
        <v>-37000</v>
      </c>
      <c r="D54" s="36">
        <v>44372</v>
      </c>
      <c r="E54" s="29" t="s">
        <v>354</v>
      </c>
      <c r="F54" s="54" t="s">
        <v>161</v>
      </c>
    </row>
    <row r="55" spans="1:6" s="10" customFormat="1" ht="14.4" x14ac:dyDescent="0.3">
      <c r="A55" s="36">
        <v>44491</v>
      </c>
      <c r="B55" s="37" t="s">
        <v>353</v>
      </c>
      <c r="C55" s="9">
        <v>-10098</v>
      </c>
      <c r="D55" s="36">
        <v>44302</v>
      </c>
      <c r="E55" s="29" t="s">
        <v>517</v>
      </c>
      <c r="F55" s="54" t="s">
        <v>161</v>
      </c>
    </row>
    <row r="56" spans="1:6" s="10" customFormat="1" ht="14.4" x14ac:dyDescent="0.3">
      <c r="A56" s="36">
        <v>44491</v>
      </c>
      <c r="B56" s="37" t="s">
        <v>346</v>
      </c>
      <c r="C56" s="9">
        <v>-10575</v>
      </c>
      <c r="D56" s="36">
        <v>44377</v>
      </c>
      <c r="E56" s="29" t="s">
        <v>347</v>
      </c>
      <c r="F56" s="54" t="s">
        <v>161</v>
      </c>
    </row>
    <row r="57" spans="1:6" s="10" customFormat="1" ht="14.4" x14ac:dyDescent="0.3">
      <c r="A57" s="36">
        <v>44491</v>
      </c>
      <c r="B57" s="37" t="s">
        <v>115</v>
      </c>
      <c r="C57" s="9">
        <v>-135</v>
      </c>
      <c r="D57" s="36">
        <v>44377</v>
      </c>
      <c r="E57" s="29" t="s">
        <v>141</v>
      </c>
      <c r="F57" s="39" t="s">
        <v>158</v>
      </c>
    </row>
    <row r="58" spans="1:6" s="10" customFormat="1" ht="14.4" x14ac:dyDescent="0.3">
      <c r="A58" s="36">
        <v>44491</v>
      </c>
      <c r="B58" s="37" t="s">
        <v>518</v>
      </c>
      <c r="C58" s="9">
        <v>-20000</v>
      </c>
      <c r="D58" s="36">
        <v>44377</v>
      </c>
      <c r="E58" s="29" t="s">
        <v>519</v>
      </c>
      <c r="F58" s="10" t="s">
        <v>13</v>
      </c>
    </row>
    <row r="59" spans="1:6" s="10" customFormat="1" ht="14.4" x14ac:dyDescent="0.3">
      <c r="A59" s="36">
        <v>44491</v>
      </c>
      <c r="B59" s="37" t="s">
        <v>29</v>
      </c>
      <c r="C59" s="9">
        <v>-6650</v>
      </c>
      <c r="D59" s="36">
        <v>44375</v>
      </c>
      <c r="E59" s="29" t="s">
        <v>520</v>
      </c>
      <c r="F59" s="10" t="s">
        <v>161</v>
      </c>
    </row>
    <row r="60" spans="1:6" s="10" customFormat="1" ht="14.4" x14ac:dyDescent="0.3">
      <c r="A60" s="36">
        <v>44491</v>
      </c>
      <c r="B60" s="37" t="s">
        <v>150</v>
      </c>
      <c r="C60" s="9">
        <v>-1250</v>
      </c>
      <c r="D60" s="36">
        <v>44376</v>
      </c>
      <c r="E60" s="29" t="s">
        <v>151</v>
      </c>
      <c r="F60" s="10" t="s">
        <v>512</v>
      </c>
    </row>
    <row r="61" spans="1:6" s="10" customFormat="1" ht="14.4" x14ac:dyDescent="0.3">
      <c r="A61" s="36">
        <v>44491</v>
      </c>
      <c r="B61" s="37" t="s">
        <v>124</v>
      </c>
      <c r="C61" s="9">
        <f>-51219.89-36.25</f>
        <v>-51256.14</v>
      </c>
      <c r="D61" s="36">
        <v>44378</v>
      </c>
      <c r="E61" s="29" t="s">
        <v>393</v>
      </c>
      <c r="F61" s="10" t="s">
        <v>13</v>
      </c>
    </row>
    <row r="62" spans="1:6" s="10" customFormat="1" ht="14.4" x14ac:dyDescent="0.3">
      <c r="A62" s="36">
        <v>44491</v>
      </c>
      <c r="B62" s="37" t="s">
        <v>35</v>
      </c>
      <c r="C62" s="9">
        <v>-375.36</v>
      </c>
      <c r="D62" s="36">
        <v>44385</v>
      </c>
      <c r="E62" s="29" t="s">
        <v>36</v>
      </c>
      <c r="F62" s="41" t="s">
        <v>164</v>
      </c>
    </row>
    <row r="63" spans="1:6" s="10" customFormat="1" ht="14.4" x14ac:dyDescent="0.3">
      <c r="A63" s="36">
        <v>44491</v>
      </c>
      <c r="B63" s="37" t="s">
        <v>35</v>
      </c>
      <c r="C63" s="9">
        <v>-625.61</v>
      </c>
      <c r="D63" s="36">
        <v>44385</v>
      </c>
      <c r="E63" s="29" t="s">
        <v>36</v>
      </c>
      <c r="F63" s="41" t="s">
        <v>164</v>
      </c>
    </row>
    <row r="64" spans="1:6" s="10" customFormat="1" ht="14.4" x14ac:dyDescent="0.3">
      <c r="A64" s="36">
        <v>44491</v>
      </c>
      <c r="B64" s="37" t="s">
        <v>35</v>
      </c>
      <c r="C64" s="9">
        <v>-700.68000000000006</v>
      </c>
      <c r="D64" s="36">
        <v>44385</v>
      </c>
      <c r="E64" s="29" t="s">
        <v>36</v>
      </c>
      <c r="F64" s="41" t="s">
        <v>164</v>
      </c>
    </row>
    <row r="65" spans="1:6" s="10" customFormat="1" ht="14.4" x14ac:dyDescent="0.3">
      <c r="A65" s="36">
        <v>44491</v>
      </c>
      <c r="B65" s="37" t="s">
        <v>35</v>
      </c>
      <c r="C65" s="9">
        <v>-1000.97</v>
      </c>
      <c r="D65" s="36">
        <v>44385</v>
      </c>
      <c r="E65" s="29" t="s">
        <v>36</v>
      </c>
      <c r="F65" s="41" t="s">
        <v>164</v>
      </c>
    </row>
    <row r="66" spans="1:6" s="10" customFormat="1" ht="14.4" x14ac:dyDescent="0.3">
      <c r="A66" s="36">
        <v>44491</v>
      </c>
      <c r="B66" s="37" t="s">
        <v>35</v>
      </c>
      <c r="C66" s="9">
        <v>-700.68000000000006</v>
      </c>
      <c r="D66" s="36">
        <v>44385</v>
      </c>
      <c r="E66" s="29" t="s">
        <v>36</v>
      </c>
      <c r="F66" s="41" t="s">
        <v>164</v>
      </c>
    </row>
    <row r="67" spans="1:6" s="10" customFormat="1" ht="14.4" x14ac:dyDescent="0.3">
      <c r="A67" s="36">
        <v>44491</v>
      </c>
      <c r="B67" s="37" t="s">
        <v>35</v>
      </c>
      <c r="C67" s="9">
        <v>-625.61</v>
      </c>
      <c r="D67" s="36">
        <v>44385</v>
      </c>
      <c r="E67" s="29" t="s">
        <v>36</v>
      </c>
      <c r="F67" s="41" t="s">
        <v>164</v>
      </c>
    </row>
    <row r="68" spans="1:6" s="10" customFormat="1" ht="14.4" x14ac:dyDescent="0.3">
      <c r="A68" s="36">
        <v>44491</v>
      </c>
      <c r="B68" s="37" t="s">
        <v>35</v>
      </c>
      <c r="C68" s="9">
        <v>-625.61</v>
      </c>
      <c r="D68" s="36">
        <v>44385</v>
      </c>
      <c r="E68" s="29" t="s">
        <v>36</v>
      </c>
      <c r="F68" s="41" t="s">
        <v>164</v>
      </c>
    </row>
    <row r="69" spans="1:6" s="10" customFormat="1" ht="14.4" x14ac:dyDescent="0.3">
      <c r="A69" s="36">
        <v>44491</v>
      </c>
      <c r="B69" s="37" t="s">
        <v>35</v>
      </c>
      <c r="C69" s="9">
        <v>-625.61</v>
      </c>
      <c r="D69" s="36">
        <v>44385</v>
      </c>
      <c r="E69" s="29" t="s">
        <v>36</v>
      </c>
      <c r="F69" s="41" t="s">
        <v>164</v>
      </c>
    </row>
    <row r="70" spans="1:6" s="10" customFormat="1" ht="14.4" x14ac:dyDescent="0.3">
      <c r="A70" s="36">
        <v>44491</v>
      </c>
      <c r="B70" s="37" t="s">
        <v>35</v>
      </c>
      <c r="C70" s="9">
        <v>-625.61</v>
      </c>
      <c r="D70" s="36">
        <v>44385</v>
      </c>
      <c r="E70" s="29" t="s">
        <v>36</v>
      </c>
      <c r="F70" s="41" t="s">
        <v>164</v>
      </c>
    </row>
    <row r="71" spans="1:6" s="10" customFormat="1" ht="14.4" x14ac:dyDescent="0.3">
      <c r="A71" s="36">
        <v>44491</v>
      </c>
      <c r="B71" s="37" t="s">
        <v>35</v>
      </c>
      <c r="C71" s="9">
        <v>-1000.97</v>
      </c>
      <c r="D71" s="36">
        <v>44385</v>
      </c>
      <c r="E71" s="29" t="s">
        <v>36</v>
      </c>
      <c r="F71" s="41" t="s">
        <v>164</v>
      </c>
    </row>
    <row r="72" spans="1:6" s="10" customFormat="1" ht="14.4" x14ac:dyDescent="0.3">
      <c r="A72" s="36">
        <v>44491</v>
      </c>
      <c r="B72" s="37" t="s">
        <v>35</v>
      </c>
      <c r="C72" s="9">
        <v>-625.61</v>
      </c>
      <c r="D72" s="36">
        <v>44385</v>
      </c>
      <c r="E72" s="29" t="s">
        <v>36</v>
      </c>
      <c r="F72" s="41" t="s">
        <v>164</v>
      </c>
    </row>
    <row r="73" spans="1:6" s="10" customFormat="1" ht="14.4" x14ac:dyDescent="0.3">
      <c r="A73" s="36">
        <v>44491</v>
      </c>
      <c r="B73" s="37" t="s">
        <v>35</v>
      </c>
      <c r="C73" s="9">
        <v>-2302.2399999999998</v>
      </c>
      <c r="D73" s="36">
        <v>44385</v>
      </c>
      <c r="E73" s="29" t="s">
        <v>36</v>
      </c>
      <c r="F73" s="41" t="s">
        <v>164</v>
      </c>
    </row>
    <row r="74" spans="1:6" s="10" customFormat="1" ht="14.4" x14ac:dyDescent="0.3">
      <c r="A74" s="36">
        <v>44491</v>
      </c>
      <c r="B74" s="37" t="s">
        <v>77</v>
      </c>
      <c r="C74" s="9">
        <v>-326.14999999999998</v>
      </c>
      <c r="D74" s="36">
        <v>44391</v>
      </c>
      <c r="E74" s="29" t="s">
        <v>105</v>
      </c>
      <c r="F74" s="41" t="s">
        <v>158</v>
      </c>
    </row>
    <row r="75" spans="1:6" s="10" customFormat="1" ht="14.4" x14ac:dyDescent="0.3">
      <c r="A75" s="36">
        <v>44491</v>
      </c>
      <c r="B75" s="37" t="s">
        <v>521</v>
      </c>
      <c r="C75" s="9">
        <v>-6493.03</v>
      </c>
      <c r="D75" s="36">
        <v>44376</v>
      </c>
      <c r="E75" s="29" t="s">
        <v>522</v>
      </c>
      <c r="F75" s="45" t="s">
        <v>161</v>
      </c>
    </row>
    <row r="76" spans="1:6" s="10" customFormat="1" ht="14.4" x14ac:dyDescent="0.3">
      <c r="A76" s="36">
        <v>44491</v>
      </c>
      <c r="B76" s="37" t="s">
        <v>309</v>
      </c>
      <c r="C76" s="9">
        <v>-3249</v>
      </c>
      <c r="D76" s="36">
        <v>44364</v>
      </c>
      <c r="E76" s="29" t="s">
        <v>523</v>
      </c>
      <c r="F76" s="45" t="s">
        <v>161</v>
      </c>
    </row>
    <row r="77" spans="1:6" s="10" customFormat="1" ht="14.4" x14ac:dyDescent="0.3">
      <c r="A77" s="36">
        <v>44494</v>
      </c>
      <c r="B77" s="37" t="s">
        <v>15</v>
      </c>
      <c r="C77" s="9">
        <v>-34.74</v>
      </c>
      <c r="D77" s="36">
        <v>44476</v>
      </c>
      <c r="E77" s="39" t="s">
        <v>7</v>
      </c>
      <c r="F77" s="41" t="s">
        <v>8</v>
      </c>
    </row>
    <row r="78" spans="1:6" s="10" customFormat="1" ht="14.4" x14ac:dyDescent="0.3">
      <c r="A78" s="36">
        <v>44494</v>
      </c>
      <c r="B78" s="37" t="s">
        <v>17</v>
      </c>
      <c r="C78" s="9">
        <f>-134.39-3</f>
        <v>-137.38999999999999</v>
      </c>
      <c r="D78" s="36">
        <v>44463</v>
      </c>
      <c r="E78" s="39" t="s">
        <v>7</v>
      </c>
      <c r="F78" s="41" t="s">
        <v>8</v>
      </c>
    </row>
    <row r="79" spans="1:6" s="10" customFormat="1" ht="14.4" x14ac:dyDescent="0.3">
      <c r="A79" s="36">
        <v>44496</v>
      </c>
      <c r="B79" s="43" t="s">
        <v>524</v>
      </c>
      <c r="C79" s="9">
        <v>-114</v>
      </c>
      <c r="D79" s="38"/>
      <c r="E79" s="39" t="s">
        <v>7</v>
      </c>
      <c r="F79" s="41" t="s">
        <v>175</v>
      </c>
    </row>
    <row r="80" spans="1:6" s="10" customFormat="1" ht="14.4" x14ac:dyDescent="0.3">
      <c r="A80" s="36">
        <v>44497</v>
      </c>
      <c r="B80" s="43" t="s">
        <v>11</v>
      </c>
      <c r="C80" s="9">
        <v>-7.4</v>
      </c>
      <c r="D80" s="38"/>
      <c r="E80" s="39" t="s">
        <v>7</v>
      </c>
      <c r="F80" s="41" t="s">
        <v>13</v>
      </c>
    </row>
    <row r="81" spans="1:6" s="10" customFormat="1" ht="14.4" x14ac:dyDescent="0.3">
      <c r="A81" s="36">
        <v>44497</v>
      </c>
      <c r="B81" s="37" t="s">
        <v>31</v>
      </c>
      <c r="C81" s="9">
        <v>-25</v>
      </c>
      <c r="D81" s="36">
        <v>44497</v>
      </c>
      <c r="E81" s="39" t="s">
        <v>7</v>
      </c>
      <c r="F81" s="41" t="s">
        <v>13</v>
      </c>
    </row>
    <row r="82" spans="1:6" s="10" customFormat="1" ht="14.4" x14ac:dyDescent="0.3">
      <c r="A82" s="36">
        <v>44498</v>
      </c>
      <c r="B82" s="37" t="s">
        <v>411</v>
      </c>
      <c r="C82" s="9">
        <v>22094.92</v>
      </c>
      <c r="D82" s="36">
        <v>44407</v>
      </c>
      <c r="E82" s="29" t="s">
        <v>525</v>
      </c>
      <c r="F82" s="10" t="s">
        <v>161</v>
      </c>
    </row>
    <row r="83" spans="1:6" s="10" customFormat="1" ht="14.4" x14ac:dyDescent="0.3">
      <c r="A83" s="36">
        <v>44498</v>
      </c>
      <c r="B83" s="37" t="s">
        <v>411</v>
      </c>
      <c r="C83" s="9">
        <v>-38650</v>
      </c>
      <c r="D83" s="36">
        <v>44407</v>
      </c>
      <c r="E83" s="29" t="s">
        <v>525</v>
      </c>
      <c r="F83" s="10" t="s">
        <v>161</v>
      </c>
    </row>
    <row r="84" spans="1:6" s="10" customFormat="1" ht="14.4" x14ac:dyDescent="0.3">
      <c r="A84" s="36">
        <v>44498</v>
      </c>
      <c r="B84" s="37" t="s">
        <v>411</v>
      </c>
      <c r="C84" s="9">
        <v>-12846.32</v>
      </c>
      <c r="D84" s="36">
        <v>44407</v>
      </c>
      <c r="E84" s="29" t="s">
        <v>526</v>
      </c>
      <c r="F84" s="10" t="s">
        <v>161</v>
      </c>
    </row>
    <row r="85" spans="1:6" s="10" customFormat="1" ht="14.4" x14ac:dyDescent="0.3">
      <c r="A85" s="36">
        <v>44498</v>
      </c>
      <c r="B85" s="37" t="s">
        <v>42</v>
      </c>
      <c r="C85" s="9">
        <v>-83196.31</v>
      </c>
      <c r="D85" s="36">
        <v>44439</v>
      </c>
      <c r="E85" s="29" t="s">
        <v>43</v>
      </c>
      <c r="F85" s="10" t="s">
        <v>89</v>
      </c>
    </row>
    <row r="86" spans="1:6" s="10" customFormat="1" ht="14.4" x14ac:dyDescent="0.3">
      <c r="A86" s="36">
        <v>44498</v>
      </c>
      <c r="B86" s="37" t="s">
        <v>10</v>
      </c>
      <c r="C86" s="9">
        <v>-242.68</v>
      </c>
      <c r="D86" s="36">
        <v>44365</v>
      </c>
      <c r="E86" s="29" t="s">
        <v>75</v>
      </c>
      <c r="F86" s="41" t="s">
        <v>8</v>
      </c>
    </row>
    <row r="87" spans="1:6" s="10" customFormat="1" ht="14.4" x14ac:dyDescent="0.3">
      <c r="A87" s="36">
        <v>44498</v>
      </c>
      <c r="B87" s="37" t="s">
        <v>10</v>
      </c>
      <c r="C87" s="9">
        <v>-1128.48</v>
      </c>
      <c r="D87" s="36">
        <v>44362</v>
      </c>
      <c r="E87" s="29" t="s">
        <v>439</v>
      </c>
      <c r="F87" s="41" t="s">
        <v>8</v>
      </c>
    </row>
    <row r="88" spans="1:6" s="10" customFormat="1" ht="14.4" x14ac:dyDescent="0.3">
      <c r="A88" s="36">
        <v>44498</v>
      </c>
      <c r="B88" s="37" t="s">
        <v>10</v>
      </c>
      <c r="C88" s="9">
        <v>84.24</v>
      </c>
      <c r="D88" s="36">
        <v>44362</v>
      </c>
      <c r="E88" s="29" t="s">
        <v>438</v>
      </c>
      <c r="F88" s="41" t="s">
        <v>8</v>
      </c>
    </row>
    <row r="89" spans="1:6" s="10" customFormat="1" ht="14.4" x14ac:dyDescent="0.3">
      <c r="A89" s="36">
        <v>44498</v>
      </c>
      <c r="B89" s="37" t="s">
        <v>10</v>
      </c>
      <c r="C89" s="9">
        <v>84.24</v>
      </c>
      <c r="D89" s="36">
        <v>44362</v>
      </c>
      <c r="E89" s="29" t="s">
        <v>438</v>
      </c>
      <c r="F89" s="41" t="s">
        <v>8</v>
      </c>
    </row>
    <row r="90" spans="1:6" s="10" customFormat="1" ht="14.4" x14ac:dyDescent="0.3">
      <c r="A90" s="36">
        <v>44498</v>
      </c>
      <c r="B90" s="37" t="s">
        <v>10</v>
      </c>
      <c r="C90" s="9">
        <f>-16863.08-129</f>
        <v>-16992.080000000002</v>
      </c>
      <c r="D90" s="36">
        <v>44362</v>
      </c>
      <c r="E90" s="29" t="s">
        <v>438</v>
      </c>
      <c r="F90" s="41" t="s">
        <v>8</v>
      </c>
    </row>
    <row r="91" spans="1:6" s="10" customFormat="1" ht="14.4" x14ac:dyDescent="0.3">
      <c r="A91" s="36">
        <v>44498</v>
      </c>
      <c r="B91" s="37" t="s">
        <v>10</v>
      </c>
      <c r="C91" s="9">
        <v>-6701.42</v>
      </c>
      <c r="D91" s="36">
        <v>44362</v>
      </c>
      <c r="E91" s="29" t="s">
        <v>440</v>
      </c>
      <c r="F91" s="41" t="s">
        <v>8</v>
      </c>
    </row>
    <row r="92" spans="1:6" s="10" customFormat="1" ht="14.4" x14ac:dyDescent="0.3">
      <c r="A92" s="36">
        <v>44498</v>
      </c>
      <c r="B92" s="37" t="s">
        <v>10</v>
      </c>
      <c r="C92" s="46">
        <v>84.24</v>
      </c>
      <c r="D92" s="47">
        <v>44362</v>
      </c>
      <c r="E92" s="29" t="s">
        <v>438</v>
      </c>
      <c r="F92" s="41" t="s">
        <v>8</v>
      </c>
    </row>
    <row r="93" spans="1:6" s="10" customFormat="1" ht="14.4" x14ac:dyDescent="0.3">
      <c r="A93" s="36">
        <v>44498</v>
      </c>
      <c r="B93" s="37" t="s">
        <v>10</v>
      </c>
      <c r="C93" s="9">
        <v>-1700</v>
      </c>
      <c r="D93" s="36">
        <v>44365</v>
      </c>
      <c r="E93" s="29" t="s">
        <v>265</v>
      </c>
      <c r="F93" s="41" t="s">
        <v>8</v>
      </c>
    </row>
    <row r="94" spans="1:6" s="10" customFormat="1" ht="14.4" x14ac:dyDescent="0.3">
      <c r="A94" s="36">
        <v>44498</v>
      </c>
      <c r="B94" s="37" t="s">
        <v>10</v>
      </c>
      <c r="C94" s="9">
        <v>-15686.81</v>
      </c>
      <c r="D94" s="36">
        <v>44403</v>
      </c>
      <c r="E94" s="29" t="s">
        <v>527</v>
      </c>
      <c r="F94" s="41" t="s">
        <v>8</v>
      </c>
    </row>
    <row r="95" spans="1:6" s="10" customFormat="1" ht="14.4" x14ac:dyDescent="0.3">
      <c r="A95" s="36">
        <v>44498</v>
      </c>
      <c r="B95" s="37" t="s">
        <v>10</v>
      </c>
      <c r="C95" s="9">
        <v>-15686.81</v>
      </c>
      <c r="D95" s="36">
        <v>44400</v>
      </c>
      <c r="E95" s="29" t="s">
        <v>527</v>
      </c>
      <c r="F95" s="41" t="s">
        <v>8</v>
      </c>
    </row>
    <row r="96" spans="1:6" s="10" customFormat="1" ht="14.4" x14ac:dyDescent="0.3">
      <c r="A96" s="36">
        <v>44498</v>
      </c>
      <c r="B96" s="37" t="s">
        <v>10</v>
      </c>
      <c r="C96" s="9">
        <v>-16301.060000000001</v>
      </c>
      <c r="D96" s="36">
        <v>44400</v>
      </c>
      <c r="E96" s="29" t="s">
        <v>527</v>
      </c>
      <c r="F96" s="41" t="s">
        <v>8</v>
      </c>
    </row>
    <row r="97" spans="1:6" s="10" customFormat="1" ht="14.4" x14ac:dyDescent="0.3">
      <c r="A97" s="36">
        <v>44498</v>
      </c>
      <c r="B97" s="37" t="s">
        <v>10</v>
      </c>
      <c r="C97" s="9">
        <v>-72621.48000000001</v>
      </c>
      <c r="D97" s="36">
        <v>44400</v>
      </c>
      <c r="E97" s="29" t="s">
        <v>527</v>
      </c>
      <c r="F97" s="41" t="s">
        <v>8</v>
      </c>
    </row>
    <row r="98" spans="1:6" s="10" customFormat="1" ht="14.4" x14ac:dyDescent="0.3">
      <c r="A98" s="36">
        <v>44498</v>
      </c>
      <c r="B98" s="37" t="s">
        <v>528</v>
      </c>
      <c r="C98" s="9">
        <v>-65000</v>
      </c>
      <c r="D98" s="36">
        <v>44460</v>
      </c>
      <c r="E98" s="39" t="s">
        <v>7</v>
      </c>
      <c r="F98" s="44" t="s">
        <v>13</v>
      </c>
    </row>
    <row r="99" spans="1:6" s="10" customFormat="1" ht="14.4" x14ac:dyDescent="0.3">
      <c r="A99" s="36">
        <v>44498</v>
      </c>
      <c r="B99" s="37" t="s">
        <v>19</v>
      </c>
      <c r="C99" s="9">
        <v>-108.33999999999999</v>
      </c>
      <c r="D99" s="36">
        <v>44478</v>
      </c>
      <c r="E99" s="39" t="s">
        <v>7</v>
      </c>
      <c r="F99" s="41" t="s">
        <v>8</v>
      </c>
    </row>
    <row r="100" spans="1:6" s="10" customFormat="1" ht="14.4" x14ac:dyDescent="0.3">
      <c r="A100" s="36">
        <v>44498</v>
      </c>
      <c r="B100" s="37" t="s">
        <v>19</v>
      </c>
      <c r="C100" s="9">
        <v>-38.29</v>
      </c>
      <c r="D100" s="36">
        <v>44478</v>
      </c>
      <c r="E100" s="39" t="s">
        <v>7</v>
      </c>
      <c r="F100" s="41" t="s">
        <v>8</v>
      </c>
    </row>
    <row r="101" spans="1:6" s="10" customFormat="1" ht="14.4" x14ac:dyDescent="0.3">
      <c r="A101" s="36">
        <v>44498</v>
      </c>
      <c r="B101" s="37" t="s">
        <v>78</v>
      </c>
      <c r="C101" s="9">
        <v>-41583.58</v>
      </c>
      <c r="D101" s="36">
        <v>44352</v>
      </c>
      <c r="E101" s="29" t="s">
        <v>356</v>
      </c>
      <c r="F101" s="41" t="s">
        <v>8</v>
      </c>
    </row>
    <row r="102" spans="1:6" s="10" customFormat="1" ht="14.4" x14ac:dyDescent="0.3">
      <c r="A102" s="36">
        <v>44498</v>
      </c>
      <c r="B102" s="37" t="s">
        <v>78</v>
      </c>
      <c r="C102" s="9">
        <v>-26477.620000000003</v>
      </c>
      <c r="D102" s="36">
        <v>44352</v>
      </c>
      <c r="E102" s="29" t="s">
        <v>355</v>
      </c>
      <c r="F102" s="41" t="s">
        <v>8</v>
      </c>
    </row>
    <row r="103" spans="1:6" s="10" customFormat="1" ht="14.4" x14ac:dyDescent="0.3">
      <c r="A103" s="36">
        <v>44498</v>
      </c>
      <c r="B103" s="37" t="s">
        <v>78</v>
      </c>
      <c r="C103" s="9">
        <v>-3214.4</v>
      </c>
      <c r="D103" s="36">
        <v>44352</v>
      </c>
      <c r="E103" s="29" t="s">
        <v>357</v>
      </c>
      <c r="F103" s="41" t="s">
        <v>8</v>
      </c>
    </row>
    <row r="104" spans="1:6" s="10" customFormat="1" ht="14.4" x14ac:dyDescent="0.3">
      <c r="A104" s="36">
        <v>44498</v>
      </c>
      <c r="B104" s="37" t="s">
        <v>78</v>
      </c>
      <c r="C104" s="9">
        <v>-42</v>
      </c>
      <c r="D104" s="36">
        <v>44352</v>
      </c>
      <c r="E104" s="29" t="s">
        <v>430</v>
      </c>
      <c r="F104" s="41" t="s">
        <v>8</v>
      </c>
    </row>
    <row r="105" spans="1:6" s="10" customFormat="1" ht="14.4" x14ac:dyDescent="0.3">
      <c r="A105" s="36">
        <v>44498</v>
      </c>
      <c r="B105" s="37" t="s">
        <v>78</v>
      </c>
      <c r="C105" s="9">
        <v>-24.880000000000003</v>
      </c>
      <c r="D105" s="36">
        <v>44352</v>
      </c>
      <c r="E105" s="29" t="s">
        <v>529</v>
      </c>
      <c r="F105" s="41" t="s">
        <v>8</v>
      </c>
    </row>
    <row r="106" spans="1:6" s="10" customFormat="1" ht="14.4" x14ac:dyDescent="0.3">
      <c r="A106" s="36">
        <v>44505</v>
      </c>
      <c r="B106" s="37" t="s">
        <v>19</v>
      </c>
      <c r="C106" s="9">
        <v>-207.24</v>
      </c>
      <c r="D106" s="48"/>
      <c r="E106" s="39" t="s">
        <v>7</v>
      </c>
      <c r="F106" s="41" t="s">
        <v>8</v>
      </c>
    </row>
    <row r="107" spans="1:6" s="10" customFormat="1" ht="14.4" x14ac:dyDescent="0.3">
      <c r="A107" s="36">
        <v>44508</v>
      </c>
      <c r="B107" s="43" t="s">
        <v>11</v>
      </c>
      <c r="C107" s="9">
        <v>-101.5</v>
      </c>
      <c r="D107" s="38"/>
      <c r="E107" s="39" t="s">
        <v>7</v>
      </c>
      <c r="F107" s="41" t="s">
        <v>13</v>
      </c>
    </row>
    <row r="108" spans="1:6" s="10" customFormat="1" ht="14.4" x14ac:dyDescent="0.3">
      <c r="A108" s="36">
        <v>44509</v>
      </c>
      <c r="B108" s="37" t="s">
        <v>121</v>
      </c>
      <c r="C108" s="9">
        <v>-272</v>
      </c>
      <c r="D108" s="36">
        <v>44505</v>
      </c>
      <c r="E108" s="29" t="s">
        <v>173</v>
      </c>
      <c r="F108" s="39" t="s">
        <v>89</v>
      </c>
    </row>
    <row r="109" spans="1:6" s="10" customFormat="1" ht="14.4" x14ac:dyDescent="0.3">
      <c r="A109" s="36">
        <v>44509</v>
      </c>
      <c r="B109" s="37" t="s">
        <v>54</v>
      </c>
      <c r="C109" s="9">
        <v>-800</v>
      </c>
      <c r="D109" s="36">
        <v>44377</v>
      </c>
      <c r="E109" s="29" t="s">
        <v>131</v>
      </c>
      <c r="F109" s="44" t="s">
        <v>13</v>
      </c>
    </row>
    <row r="110" spans="1:6" s="10" customFormat="1" ht="14.4" x14ac:dyDescent="0.3">
      <c r="A110" s="36">
        <v>44509</v>
      </c>
      <c r="B110" s="37" t="s">
        <v>397</v>
      </c>
      <c r="C110" s="9">
        <v>-1416.3100000000002</v>
      </c>
      <c r="D110" s="36">
        <v>44494</v>
      </c>
      <c r="E110" s="39" t="s">
        <v>7</v>
      </c>
      <c r="F110" s="10" t="s">
        <v>8</v>
      </c>
    </row>
    <row r="111" spans="1:6" s="10" customFormat="1" ht="14.4" x14ac:dyDescent="0.3">
      <c r="A111" s="36">
        <v>44509</v>
      </c>
      <c r="B111" s="37" t="s">
        <v>397</v>
      </c>
      <c r="C111" s="9">
        <v>-469.79999999999995</v>
      </c>
      <c r="D111" s="36">
        <v>44494</v>
      </c>
      <c r="E111" s="39" t="s">
        <v>7</v>
      </c>
      <c r="F111" s="10" t="s">
        <v>8</v>
      </c>
    </row>
    <row r="112" spans="1:6" s="10" customFormat="1" ht="14.4" x14ac:dyDescent="0.3">
      <c r="A112" s="36">
        <v>44509</v>
      </c>
      <c r="B112" s="37" t="s">
        <v>397</v>
      </c>
      <c r="C112" s="9">
        <v>-488.12</v>
      </c>
      <c r="D112" s="36">
        <v>44494</v>
      </c>
      <c r="E112" s="39" t="s">
        <v>7</v>
      </c>
      <c r="F112" s="10" t="s">
        <v>8</v>
      </c>
    </row>
    <row r="113" spans="1:6" s="10" customFormat="1" ht="14.4" x14ac:dyDescent="0.3">
      <c r="A113" s="36">
        <v>44509</v>
      </c>
      <c r="B113" s="37" t="s">
        <v>397</v>
      </c>
      <c r="C113" s="9">
        <v>-300.86</v>
      </c>
      <c r="D113" s="36">
        <v>44494</v>
      </c>
      <c r="E113" s="39" t="s">
        <v>7</v>
      </c>
      <c r="F113" s="10" t="s">
        <v>8</v>
      </c>
    </row>
    <row r="114" spans="1:6" s="10" customFormat="1" ht="14.4" x14ac:dyDescent="0.3">
      <c r="A114" s="36">
        <v>44509</v>
      </c>
      <c r="B114" s="37" t="s">
        <v>397</v>
      </c>
      <c r="C114" s="9">
        <f>-5872.37-370</f>
        <v>-6242.37</v>
      </c>
      <c r="D114" s="36">
        <v>44494</v>
      </c>
      <c r="E114" s="39" t="s">
        <v>7</v>
      </c>
      <c r="F114" s="10" t="s">
        <v>8</v>
      </c>
    </row>
    <row r="115" spans="1:6" s="10" customFormat="1" ht="14.4" x14ac:dyDescent="0.3">
      <c r="A115" s="36">
        <v>44509</v>
      </c>
      <c r="B115" s="37" t="s">
        <v>530</v>
      </c>
      <c r="C115" s="9">
        <v>-56.25</v>
      </c>
      <c r="D115" s="38"/>
      <c r="E115" s="39" t="s">
        <v>7</v>
      </c>
      <c r="F115" s="41" t="s">
        <v>89</v>
      </c>
    </row>
    <row r="116" spans="1:6" s="10" customFormat="1" ht="14.4" x14ac:dyDescent="0.3">
      <c r="A116" s="36">
        <v>44509</v>
      </c>
      <c r="B116" s="37" t="s">
        <v>530</v>
      </c>
      <c r="C116" s="9">
        <v>-167772.63</v>
      </c>
      <c r="D116" s="38"/>
      <c r="E116" s="39" t="s">
        <v>7</v>
      </c>
      <c r="F116" s="41" t="s">
        <v>89</v>
      </c>
    </row>
    <row r="117" spans="1:6" s="10" customFormat="1" ht="14.4" x14ac:dyDescent="0.3">
      <c r="A117" s="36">
        <v>44509</v>
      </c>
      <c r="B117" s="37" t="s">
        <v>10</v>
      </c>
      <c r="C117" s="9">
        <v>-364.94</v>
      </c>
      <c r="D117" s="36">
        <v>44480</v>
      </c>
      <c r="E117" s="39" t="s">
        <v>7</v>
      </c>
      <c r="F117" s="41" t="s">
        <v>8</v>
      </c>
    </row>
    <row r="118" spans="1:6" s="10" customFormat="1" ht="14.4" x14ac:dyDescent="0.3">
      <c r="A118" s="36">
        <v>44509</v>
      </c>
      <c r="B118" s="37" t="s">
        <v>10</v>
      </c>
      <c r="C118" s="9">
        <v>-86.39</v>
      </c>
      <c r="D118" s="36">
        <v>44480</v>
      </c>
      <c r="E118" s="29" t="s">
        <v>41</v>
      </c>
      <c r="F118" s="41" t="s">
        <v>8</v>
      </c>
    </row>
    <row r="119" spans="1:6" s="10" customFormat="1" ht="14.4" x14ac:dyDescent="0.3">
      <c r="A119" s="36">
        <v>44516</v>
      </c>
      <c r="B119" s="37" t="s">
        <v>531</v>
      </c>
      <c r="C119" s="9">
        <v>-142194.05000000002</v>
      </c>
      <c r="D119" s="38"/>
      <c r="E119" s="39" t="s">
        <v>7</v>
      </c>
      <c r="F119" s="30" t="s">
        <v>172</v>
      </c>
    </row>
    <row r="120" spans="1:6" s="10" customFormat="1" ht="14.4" x14ac:dyDescent="0.3">
      <c r="A120" s="36">
        <v>44516</v>
      </c>
      <c r="B120" s="37" t="s">
        <v>531</v>
      </c>
      <c r="C120" s="9">
        <v>-194261.66</v>
      </c>
      <c r="D120" s="38"/>
      <c r="E120" s="39" t="s">
        <v>7</v>
      </c>
      <c r="F120" s="30" t="s">
        <v>172</v>
      </c>
    </row>
    <row r="121" spans="1:6" s="10" customFormat="1" ht="14.4" x14ac:dyDescent="0.3">
      <c r="A121" s="36">
        <v>44517</v>
      </c>
      <c r="B121" s="37" t="s">
        <v>481</v>
      </c>
      <c r="C121" s="9">
        <v>-3649.37</v>
      </c>
      <c r="D121" s="38"/>
      <c r="E121" s="39" t="s">
        <v>7</v>
      </c>
      <c r="F121" s="40" t="s">
        <v>89</v>
      </c>
    </row>
    <row r="122" spans="1:6" s="10" customFormat="1" ht="14.4" x14ac:dyDescent="0.3">
      <c r="A122" s="36">
        <v>44517</v>
      </c>
      <c r="B122" s="37" t="s">
        <v>19</v>
      </c>
      <c r="C122" s="9">
        <f>-13.41-1.5</f>
        <v>-14.91</v>
      </c>
      <c r="D122" s="36">
        <v>44495</v>
      </c>
      <c r="E122" s="39" t="s">
        <v>7</v>
      </c>
      <c r="F122" s="41" t="s">
        <v>8</v>
      </c>
    </row>
    <row r="123" spans="1:6" s="10" customFormat="1" ht="14.4" x14ac:dyDescent="0.3">
      <c r="A123" s="36">
        <v>44518</v>
      </c>
      <c r="B123" s="37" t="s">
        <v>532</v>
      </c>
      <c r="C123" s="9">
        <v>-915</v>
      </c>
      <c r="D123" s="38"/>
      <c r="E123" s="39" t="s">
        <v>7</v>
      </c>
      <c r="F123" s="40" t="s">
        <v>13</v>
      </c>
    </row>
    <row r="124" spans="1:6" s="10" customFormat="1" ht="14.4" x14ac:dyDescent="0.3">
      <c r="A124" s="36">
        <v>44518</v>
      </c>
      <c r="B124" s="37" t="s">
        <v>285</v>
      </c>
      <c r="C124" s="9">
        <v>-12379.77</v>
      </c>
      <c r="D124" s="36">
        <v>44443</v>
      </c>
      <c r="E124" s="29" t="s">
        <v>286</v>
      </c>
      <c r="F124" s="10" t="s">
        <v>13</v>
      </c>
    </row>
    <row r="125" spans="1:6" s="10" customFormat="1" ht="14.4" x14ac:dyDescent="0.3">
      <c r="A125" s="36">
        <v>44519</v>
      </c>
      <c r="B125" s="37" t="s">
        <v>375</v>
      </c>
      <c r="C125" s="9">
        <v>-1690.0000000000002</v>
      </c>
      <c r="D125" s="36">
        <v>44428</v>
      </c>
      <c r="E125" s="29" t="s">
        <v>533</v>
      </c>
      <c r="F125" s="41" t="s">
        <v>158</v>
      </c>
    </row>
    <row r="126" spans="1:6" s="10" customFormat="1" ht="14.4" x14ac:dyDescent="0.3">
      <c r="A126" s="36">
        <v>44519</v>
      </c>
      <c r="B126" s="37" t="s">
        <v>409</v>
      </c>
      <c r="C126" s="9">
        <v>-1635</v>
      </c>
      <c r="D126" s="36">
        <v>44469</v>
      </c>
      <c r="E126" s="29" t="s">
        <v>410</v>
      </c>
      <c r="F126" s="10" t="s">
        <v>161</v>
      </c>
    </row>
    <row r="127" spans="1:6" s="10" customFormat="1" ht="14.4" x14ac:dyDescent="0.3">
      <c r="A127" s="36">
        <v>44519</v>
      </c>
      <c r="B127" s="37" t="s">
        <v>153</v>
      </c>
      <c r="C127" s="9">
        <v>-28000.399999999998</v>
      </c>
      <c r="D127" s="36">
        <v>44439</v>
      </c>
      <c r="E127" s="29" t="s">
        <v>534</v>
      </c>
      <c r="F127" s="10" t="s">
        <v>161</v>
      </c>
    </row>
    <row r="128" spans="1:6" s="10" customFormat="1" ht="14.4" x14ac:dyDescent="0.3">
      <c r="A128" s="36">
        <v>44519</v>
      </c>
      <c r="B128" s="37" t="s">
        <v>47</v>
      </c>
      <c r="C128" s="9">
        <v>-16060</v>
      </c>
      <c r="D128" s="49">
        <v>44378</v>
      </c>
      <c r="E128" s="39" t="s">
        <v>7</v>
      </c>
      <c r="F128" s="39" t="s">
        <v>164</v>
      </c>
    </row>
    <row r="129" spans="1:6" s="10" customFormat="1" ht="14.4" x14ac:dyDescent="0.3">
      <c r="A129" s="36">
        <v>44519</v>
      </c>
      <c r="B129" s="37" t="s">
        <v>47</v>
      </c>
      <c r="C129" s="9">
        <v>-16060</v>
      </c>
      <c r="D129" s="49">
        <v>44440</v>
      </c>
      <c r="E129" s="39" t="s">
        <v>7</v>
      </c>
      <c r="F129" s="39" t="s">
        <v>164</v>
      </c>
    </row>
    <row r="130" spans="1:6" s="10" customFormat="1" ht="14.4" x14ac:dyDescent="0.3">
      <c r="A130" s="36">
        <v>44519</v>
      </c>
      <c r="B130" s="37" t="s">
        <v>48</v>
      </c>
      <c r="C130" s="9">
        <v>-8208.75</v>
      </c>
      <c r="D130" s="49">
        <v>44398</v>
      </c>
      <c r="E130" s="29" t="s">
        <v>535</v>
      </c>
      <c r="F130" s="10" t="s">
        <v>13</v>
      </c>
    </row>
    <row r="131" spans="1:6" s="10" customFormat="1" ht="14.4" x14ac:dyDescent="0.3">
      <c r="A131" s="36">
        <v>44519</v>
      </c>
      <c r="B131" s="37" t="s">
        <v>23</v>
      </c>
      <c r="C131" s="9">
        <v>-187.84</v>
      </c>
      <c r="D131" s="49">
        <v>44439</v>
      </c>
      <c r="E131" s="29" t="s">
        <v>448</v>
      </c>
      <c r="F131" s="10" t="s">
        <v>13</v>
      </c>
    </row>
    <row r="132" spans="1:6" s="10" customFormat="1" ht="14.4" x14ac:dyDescent="0.3">
      <c r="A132" s="36">
        <v>44519</v>
      </c>
      <c r="B132" s="37" t="s">
        <v>456</v>
      </c>
      <c r="C132" s="9">
        <v>-2500</v>
      </c>
      <c r="D132" s="49">
        <v>44439</v>
      </c>
      <c r="E132" s="39" t="s">
        <v>7</v>
      </c>
      <c r="F132" s="10" t="s">
        <v>13</v>
      </c>
    </row>
    <row r="133" spans="1:6" s="10" customFormat="1" ht="14.4" x14ac:dyDescent="0.3">
      <c r="A133" s="36">
        <v>44519</v>
      </c>
      <c r="B133" s="37" t="s">
        <v>459</v>
      </c>
      <c r="C133" s="9">
        <v>-8212.5</v>
      </c>
      <c r="D133" s="49">
        <v>44439</v>
      </c>
      <c r="E133" s="29" t="s">
        <v>536</v>
      </c>
      <c r="F133" s="10" t="s">
        <v>161</v>
      </c>
    </row>
    <row r="134" spans="1:6" s="10" customFormat="1" ht="14.4" x14ac:dyDescent="0.3">
      <c r="A134" s="36">
        <v>44519</v>
      </c>
      <c r="B134" s="37" t="s">
        <v>52</v>
      </c>
      <c r="C134" s="9">
        <v>-22500</v>
      </c>
      <c r="D134" s="49">
        <v>44377</v>
      </c>
      <c r="E134" s="29" t="s">
        <v>53</v>
      </c>
      <c r="F134" s="10" t="s">
        <v>161</v>
      </c>
    </row>
    <row r="135" spans="1:6" s="10" customFormat="1" ht="14.4" x14ac:dyDescent="0.3">
      <c r="A135" s="36">
        <v>44519</v>
      </c>
      <c r="B135" s="37" t="s">
        <v>52</v>
      </c>
      <c r="C135" s="9">
        <v>-3300</v>
      </c>
      <c r="D135" s="49">
        <v>44407</v>
      </c>
      <c r="E135" s="29" t="s">
        <v>537</v>
      </c>
      <c r="F135" s="10" t="s">
        <v>161</v>
      </c>
    </row>
    <row r="136" spans="1:6" s="10" customFormat="1" ht="14.4" x14ac:dyDescent="0.3">
      <c r="A136" s="36">
        <v>44519</v>
      </c>
      <c r="B136" s="37" t="s">
        <v>30</v>
      </c>
      <c r="C136" s="9">
        <v>-40481.399999999994</v>
      </c>
      <c r="D136" s="49">
        <v>44396</v>
      </c>
      <c r="E136" s="39" t="s">
        <v>7</v>
      </c>
      <c r="F136" s="10" t="s">
        <v>164</v>
      </c>
    </row>
    <row r="137" spans="1:6" s="10" customFormat="1" ht="14.4" x14ac:dyDescent="0.3">
      <c r="A137" s="36">
        <v>44519</v>
      </c>
      <c r="B137" s="37" t="s">
        <v>55</v>
      </c>
      <c r="C137" s="9">
        <v>-189</v>
      </c>
      <c r="D137" s="49">
        <v>44439</v>
      </c>
      <c r="E137" s="29" t="s">
        <v>134</v>
      </c>
      <c r="F137" s="41" t="s">
        <v>8</v>
      </c>
    </row>
    <row r="138" spans="1:6" s="10" customFormat="1" ht="14.4" x14ac:dyDescent="0.3">
      <c r="A138" s="36">
        <v>44519</v>
      </c>
      <c r="B138" s="37" t="s">
        <v>55</v>
      </c>
      <c r="C138" s="9">
        <v>-10807.75</v>
      </c>
      <c r="D138" s="49">
        <v>44439</v>
      </c>
      <c r="E138" s="29" t="s">
        <v>514</v>
      </c>
      <c r="F138" s="41" t="s">
        <v>8</v>
      </c>
    </row>
    <row r="139" spans="1:6" s="10" customFormat="1" ht="14.4" x14ac:dyDescent="0.3">
      <c r="A139" s="36">
        <v>44519</v>
      </c>
      <c r="B139" s="37" t="s">
        <v>55</v>
      </c>
      <c r="C139" s="9">
        <v>-1507.77</v>
      </c>
      <c r="D139" s="49">
        <v>44439</v>
      </c>
      <c r="E139" s="29" t="s">
        <v>445</v>
      </c>
      <c r="F139" s="41" t="s">
        <v>8</v>
      </c>
    </row>
    <row r="140" spans="1:6" s="10" customFormat="1" ht="14.4" x14ac:dyDescent="0.3">
      <c r="A140" s="36">
        <v>44519</v>
      </c>
      <c r="B140" s="37" t="s">
        <v>55</v>
      </c>
      <c r="C140" s="9">
        <v>-167.31</v>
      </c>
      <c r="D140" s="49">
        <v>44439</v>
      </c>
      <c r="E140" s="29" t="s">
        <v>236</v>
      </c>
      <c r="F140" s="41" t="s">
        <v>8</v>
      </c>
    </row>
    <row r="141" spans="1:6" s="10" customFormat="1" ht="14.4" x14ac:dyDescent="0.3">
      <c r="A141" s="36">
        <v>44519</v>
      </c>
      <c r="B141" s="37" t="s">
        <v>57</v>
      </c>
      <c r="C141" s="9">
        <v>-500</v>
      </c>
      <c r="D141" s="49">
        <v>44378</v>
      </c>
      <c r="E141" s="29" t="s">
        <v>237</v>
      </c>
      <c r="F141" s="45" t="s">
        <v>13</v>
      </c>
    </row>
    <row r="142" spans="1:6" s="10" customFormat="1" ht="14.4" x14ac:dyDescent="0.3">
      <c r="A142" s="36">
        <v>44519</v>
      </c>
      <c r="B142" s="37" t="s">
        <v>57</v>
      </c>
      <c r="C142" s="9">
        <v>-500</v>
      </c>
      <c r="D142" s="49">
        <v>44409</v>
      </c>
      <c r="E142" s="29" t="s">
        <v>237</v>
      </c>
      <c r="F142" s="45" t="s">
        <v>13</v>
      </c>
    </row>
    <row r="143" spans="1:6" s="10" customFormat="1" ht="14.4" x14ac:dyDescent="0.3">
      <c r="A143" s="36">
        <v>44519</v>
      </c>
      <c r="B143" s="37" t="s">
        <v>411</v>
      </c>
      <c r="C143" s="9">
        <v>-1925</v>
      </c>
      <c r="D143" s="49">
        <v>44454</v>
      </c>
      <c r="E143" s="29" t="s">
        <v>412</v>
      </c>
      <c r="F143" s="10" t="s">
        <v>161</v>
      </c>
    </row>
    <row r="144" spans="1:6" s="10" customFormat="1" ht="14.4" x14ac:dyDescent="0.3">
      <c r="A144" s="36">
        <v>44519</v>
      </c>
      <c r="B144" s="37" t="s">
        <v>538</v>
      </c>
      <c r="C144" s="9">
        <v>-70600</v>
      </c>
      <c r="D144" s="49">
        <v>44403</v>
      </c>
      <c r="E144" s="29" t="s">
        <v>539</v>
      </c>
      <c r="F144" s="10" t="s">
        <v>161</v>
      </c>
    </row>
    <row r="145" spans="1:6" s="10" customFormat="1" ht="14.4" x14ac:dyDescent="0.3">
      <c r="A145" s="36">
        <v>44519</v>
      </c>
      <c r="B145" s="37" t="s">
        <v>318</v>
      </c>
      <c r="C145" s="9">
        <v>-9542.49</v>
      </c>
      <c r="D145" s="49">
        <v>44386</v>
      </c>
      <c r="E145" s="29" t="s">
        <v>319</v>
      </c>
      <c r="F145" s="10" t="s">
        <v>161</v>
      </c>
    </row>
    <row r="146" spans="1:6" s="10" customFormat="1" ht="14.4" x14ac:dyDescent="0.3">
      <c r="A146" s="36">
        <v>44519</v>
      </c>
      <c r="B146" s="37" t="s">
        <v>540</v>
      </c>
      <c r="C146" s="9">
        <v>-26001.599999999999</v>
      </c>
      <c r="D146" s="49">
        <v>44399</v>
      </c>
      <c r="E146" s="29" t="s">
        <v>541</v>
      </c>
      <c r="F146" s="10" t="s">
        <v>161</v>
      </c>
    </row>
    <row r="147" spans="1:6" s="10" customFormat="1" ht="14.4" x14ac:dyDescent="0.3">
      <c r="A147" s="36">
        <v>44519</v>
      </c>
      <c r="B147" s="37" t="s">
        <v>201</v>
      </c>
      <c r="C147" s="9">
        <v>-539.58999999999992</v>
      </c>
      <c r="D147" s="49">
        <v>44439</v>
      </c>
      <c r="E147" s="29" t="s">
        <v>33</v>
      </c>
      <c r="F147" s="10" t="s">
        <v>13</v>
      </c>
    </row>
    <row r="148" spans="1:6" s="10" customFormat="1" ht="14.4" x14ac:dyDescent="0.3">
      <c r="A148" s="36">
        <v>44519</v>
      </c>
      <c r="B148" s="37" t="s">
        <v>201</v>
      </c>
      <c r="C148" s="9">
        <v>-507.52</v>
      </c>
      <c r="D148" s="49">
        <v>44466</v>
      </c>
      <c r="E148" s="29" t="s">
        <v>33</v>
      </c>
      <c r="F148" s="10" t="s">
        <v>13</v>
      </c>
    </row>
    <row r="149" spans="1:6" s="10" customFormat="1" ht="14.4" x14ac:dyDescent="0.3">
      <c r="A149" s="36">
        <v>44519</v>
      </c>
      <c r="B149" s="37" t="s">
        <v>27</v>
      </c>
      <c r="C149" s="9">
        <v>-1870</v>
      </c>
      <c r="D149" s="49">
        <v>44439</v>
      </c>
      <c r="E149" s="29" t="s">
        <v>60</v>
      </c>
      <c r="F149" s="39" t="s">
        <v>158</v>
      </c>
    </row>
    <row r="150" spans="1:6" s="10" customFormat="1" ht="14.4" x14ac:dyDescent="0.3">
      <c r="A150" s="36">
        <v>44519</v>
      </c>
      <c r="B150" s="37" t="s">
        <v>27</v>
      </c>
      <c r="C150" s="9">
        <v>-1510</v>
      </c>
      <c r="D150" s="49">
        <v>44439</v>
      </c>
      <c r="E150" s="29" t="s">
        <v>335</v>
      </c>
      <c r="F150" s="39" t="s">
        <v>158</v>
      </c>
    </row>
    <row r="151" spans="1:6" s="10" customFormat="1" ht="14.4" x14ac:dyDescent="0.3">
      <c r="A151" s="36">
        <v>44519</v>
      </c>
      <c r="B151" s="37" t="s">
        <v>27</v>
      </c>
      <c r="C151" s="9">
        <v>250</v>
      </c>
      <c r="D151" s="49">
        <v>44463</v>
      </c>
      <c r="E151" s="29" t="s">
        <v>335</v>
      </c>
      <c r="F151" s="39" t="s">
        <v>158</v>
      </c>
    </row>
    <row r="152" spans="1:6" s="10" customFormat="1" ht="14.4" x14ac:dyDescent="0.3">
      <c r="A152" s="36">
        <v>44519</v>
      </c>
      <c r="B152" s="37" t="s">
        <v>27</v>
      </c>
      <c r="C152" s="9">
        <v>-1510</v>
      </c>
      <c r="D152" s="49">
        <v>44469</v>
      </c>
      <c r="E152" s="29" t="s">
        <v>335</v>
      </c>
      <c r="F152" s="39" t="s">
        <v>158</v>
      </c>
    </row>
    <row r="153" spans="1:6" s="10" customFormat="1" ht="14.4" x14ac:dyDescent="0.3">
      <c r="A153" s="36">
        <v>44519</v>
      </c>
      <c r="B153" s="37" t="s">
        <v>27</v>
      </c>
      <c r="C153" s="9">
        <v>-1870</v>
      </c>
      <c r="D153" s="49">
        <v>44469</v>
      </c>
      <c r="E153" s="29" t="s">
        <v>60</v>
      </c>
      <c r="F153" s="39" t="s">
        <v>158</v>
      </c>
    </row>
    <row r="154" spans="1:6" s="10" customFormat="1" ht="14.4" x14ac:dyDescent="0.3">
      <c r="A154" s="36">
        <v>44519</v>
      </c>
      <c r="B154" s="37" t="s">
        <v>28</v>
      </c>
      <c r="C154" s="9">
        <v>-460.53999999999996</v>
      </c>
      <c r="D154" s="49">
        <v>44459</v>
      </c>
      <c r="E154" s="29" t="s">
        <v>45</v>
      </c>
      <c r="F154" s="42" t="s">
        <v>164</v>
      </c>
    </row>
    <row r="155" spans="1:6" s="10" customFormat="1" ht="14.4" x14ac:dyDescent="0.3">
      <c r="A155" s="36">
        <v>44519</v>
      </c>
      <c r="B155" s="37" t="s">
        <v>28</v>
      </c>
      <c r="C155" s="9">
        <v>-352.38</v>
      </c>
      <c r="D155" s="49">
        <v>44459</v>
      </c>
      <c r="E155" s="29" t="s">
        <v>44</v>
      </c>
      <c r="F155" s="42" t="s">
        <v>164</v>
      </c>
    </row>
    <row r="156" spans="1:6" s="10" customFormat="1" ht="14.4" x14ac:dyDescent="0.3">
      <c r="A156" s="36">
        <v>44519</v>
      </c>
      <c r="B156" s="37" t="s">
        <v>380</v>
      </c>
      <c r="C156" s="9">
        <v>-134.11000000000001</v>
      </c>
      <c r="D156" s="49">
        <v>44467</v>
      </c>
      <c r="E156" s="29" t="s">
        <v>381</v>
      </c>
      <c r="F156" s="53" t="s">
        <v>13</v>
      </c>
    </row>
    <row r="157" spans="1:6" s="10" customFormat="1" ht="14.4" x14ac:dyDescent="0.3">
      <c r="A157" s="36">
        <v>44519</v>
      </c>
      <c r="B157" s="37" t="s">
        <v>346</v>
      </c>
      <c r="C157" s="9">
        <v>-2475</v>
      </c>
      <c r="D157" s="49">
        <v>44439</v>
      </c>
      <c r="E157" s="29" t="s">
        <v>347</v>
      </c>
      <c r="F157" s="10" t="s">
        <v>161</v>
      </c>
    </row>
    <row r="158" spans="1:6" s="10" customFormat="1" ht="14.4" x14ac:dyDescent="0.3">
      <c r="A158" s="36">
        <v>44519</v>
      </c>
      <c r="B158" s="37" t="s">
        <v>135</v>
      </c>
      <c r="C158" s="9">
        <v>-1930</v>
      </c>
      <c r="D158" s="49">
        <v>44446</v>
      </c>
      <c r="E158" s="29" t="s">
        <v>542</v>
      </c>
      <c r="F158" s="10" t="s">
        <v>13</v>
      </c>
    </row>
    <row r="159" spans="1:6" s="10" customFormat="1" ht="14.4" x14ac:dyDescent="0.3">
      <c r="A159" s="36">
        <v>44519</v>
      </c>
      <c r="B159" s="37" t="s">
        <v>22</v>
      </c>
      <c r="C159" s="9">
        <v>-166</v>
      </c>
      <c r="D159" s="49">
        <v>44383</v>
      </c>
      <c r="E159" s="29" t="s">
        <v>66</v>
      </c>
      <c r="F159" s="10" t="s">
        <v>161</v>
      </c>
    </row>
    <row r="160" spans="1:6" s="10" customFormat="1" ht="14.4" x14ac:dyDescent="0.3">
      <c r="A160" s="36">
        <v>44519</v>
      </c>
      <c r="B160" s="37" t="s">
        <v>22</v>
      </c>
      <c r="C160" s="9">
        <v>-47.820000000000007</v>
      </c>
      <c r="D160" s="49">
        <v>44383</v>
      </c>
      <c r="E160" s="29" t="s">
        <v>152</v>
      </c>
      <c r="F160" s="10" t="s">
        <v>161</v>
      </c>
    </row>
    <row r="161" spans="1:6" s="10" customFormat="1" ht="14.4" x14ac:dyDescent="0.3">
      <c r="A161" s="36">
        <v>44519</v>
      </c>
      <c r="B161" s="37" t="s">
        <v>22</v>
      </c>
      <c r="C161" s="9">
        <v>-47.820000000000007</v>
      </c>
      <c r="D161" s="49">
        <v>44410</v>
      </c>
      <c r="E161" s="29" t="s">
        <v>152</v>
      </c>
      <c r="F161" s="10" t="s">
        <v>161</v>
      </c>
    </row>
    <row r="162" spans="1:6" s="10" customFormat="1" ht="14.4" x14ac:dyDescent="0.3">
      <c r="A162" s="36">
        <v>44519</v>
      </c>
      <c r="B162" s="37" t="s">
        <v>22</v>
      </c>
      <c r="C162" s="9">
        <v>-166</v>
      </c>
      <c r="D162" s="49">
        <v>44410</v>
      </c>
      <c r="E162" s="29" t="s">
        <v>66</v>
      </c>
      <c r="F162" s="10" t="s">
        <v>161</v>
      </c>
    </row>
    <row r="163" spans="1:6" s="10" customFormat="1" ht="14.4" x14ac:dyDescent="0.3">
      <c r="A163" s="36">
        <v>44519</v>
      </c>
      <c r="B163" s="37" t="s">
        <v>69</v>
      </c>
      <c r="C163" s="9">
        <v>-8800</v>
      </c>
      <c r="D163" s="49">
        <v>44469</v>
      </c>
      <c r="E163" s="29" t="s">
        <v>139</v>
      </c>
      <c r="F163" s="10" t="s">
        <v>161</v>
      </c>
    </row>
    <row r="164" spans="1:6" s="10" customFormat="1" ht="14.4" x14ac:dyDescent="0.3">
      <c r="A164" s="36">
        <v>44519</v>
      </c>
      <c r="B164" s="37" t="s">
        <v>69</v>
      </c>
      <c r="C164" s="9">
        <v>-3750</v>
      </c>
      <c r="D164" s="49">
        <v>44469</v>
      </c>
      <c r="E164" s="29" t="s">
        <v>139</v>
      </c>
      <c r="F164" s="10" t="s">
        <v>161</v>
      </c>
    </row>
    <row r="165" spans="1:6" s="10" customFormat="1" ht="14.4" x14ac:dyDescent="0.3">
      <c r="A165" s="36">
        <v>44519</v>
      </c>
      <c r="B165" s="37" t="s">
        <v>214</v>
      </c>
      <c r="C165" s="9">
        <v>-105</v>
      </c>
      <c r="D165" s="49">
        <v>44469</v>
      </c>
      <c r="E165" s="39" t="s">
        <v>7</v>
      </c>
      <c r="F165" s="10" t="s">
        <v>13</v>
      </c>
    </row>
    <row r="166" spans="1:6" s="10" customFormat="1" ht="14.4" x14ac:dyDescent="0.3">
      <c r="A166" s="36">
        <v>44519</v>
      </c>
      <c r="B166" s="37" t="s">
        <v>543</v>
      </c>
      <c r="C166" s="9">
        <v>-8495.4</v>
      </c>
      <c r="D166" s="49">
        <v>44433</v>
      </c>
      <c r="E166" s="29" t="s">
        <v>544</v>
      </c>
      <c r="F166" s="10" t="s">
        <v>13</v>
      </c>
    </row>
    <row r="167" spans="1:6" s="10" customFormat="1" ht="14.4" x14ac:dyDescent="0.3">
      <c r="A167" s="36">
        <v>44519</v>
      </c>
      <c r="B167" s="37" t="s">
        <v>115</v>
      </c>
      <c r="C167" s="9">
        <v>-135</v>
      </c>
      <c r="D167" s="49">
        <v>44408</v>
      </c>
      <c r="E167" s="29" t="s">
        <v>141</v>
      </c>
      <c r="F167" s="39" t="s">
        <v>158</v>
      </c>
    </row>
    <row r="168" spans="1:6" s="10" customFormat="1" ht="14.4" x14ac:dyDescent="0.3">
      <c r="A168" s="36">
        <v>44519</v>
      </c>
      <c r="B168" s="37" t="s">
        <v>115</v>
      </c>
      <c r="C168" s="9">
        <v>-135</v>
      </c>
      <c r="D168" s="49">
        <v>44439</v>
      </c>
      <c r="E168" s="29" t="s">
        <v>141</v>
      </c>
      <c r="F168" s="39" t="s">
        <v>158</v>
      </c>
    </row>
    <row r="169" spans="1:6" s="10" customFormat="1" ht="14.4" x14ac:dyDescent="0.3">
      <c r="A169" s="36">
        <v>44519</v>
      </c>
      <c r="B169" s="37" t="s">
        <v>29</v>
      </c>
      <c r="C169" s="9">
        <v>-8449.9</v>
      </c>
      <c r="D169" s="49">
        <v>44384</v>
      </c>
      <c r="E169" s="29" t="s">
        <v>444</v>
      </c>
      <c r="F169" s="10" t="s">
        <v>161</v>
      </c>
    </row>
    <row r="170" spans="1:6" s="10" customFormat="1" ht="14.4" x14ac:dyDescent="0.3">
      <c r="A170" s="36">
        <v>44519</v>
      </c>
      <c r="B170" s="37" t="s">
        <v>29</v>
      </c>
      <c r="C170" s="9">
        <v>-8750</v>
      </c>
      <c r="D170" s="49">
        <v>44414</v>
      </c>
      <c r="E170" s="29" t="s">
        <v>103</v>
      </c>
      <c r="F170" s="10" t="s">
        <v>161</v>
      </c>
    </row>
    <row r="171" spans="1:6" s="10" customFormat="1" ht="14.4" x14ac:dyDescent="0.3">
      <c r="A171" s="36">
        <v>44519</v>
      </c>
      <c r="B171" s="37" t="s">
        <v>29</v>
      </c>
      <c r="C171" s="9">
        <v>-10787.1</v>
      </c>
      <c r="D171" s="49">
        <v>44414</v>
      </c>
      <c r="E171" s="29" t="s">
        <v>444</v>
      </c>
      <c r="F171" s="10" t="s">
        <v>161</v>
      </c>
    </row>
    <row r="172" spans="1:6" s="10" customFormat="1" ht="14.4" x14ac:dyDescent="0.3">
      <c r="A172" s="36">
        <v>44519</v>
      </c>
      <c r="B172" s="37" t="s">
        <v>73</v>
      </c>
      <c r="C172" s="9">
        <v>-77000</v>
      </c>
      <c r="D172" s="49">
        <v>44407</v>
      </c>
      <c r="E172" s="29" t="s">
        <v>545</v>
      </c>
      <c r="F172" s="10" t="s">
        <v>161</v>
      </c>
    </row>
    <row r="173" spans="1:6" s="10" customFormat="1" ht="14.4" x14ac:dyDescent="0.3">
      <c r="A173" s="36">
        <v>44519</v>
      </c>
      <c r="B173" s="37" t="s">
        <v>324</v>
      </c>
      <c r="C173" s="9">
        <v>-2043.3300000000002</v>
      </c>
      <c r="D173" s="49">
        <v>44407</v>
      </c>
      <c r="E173" s="29" t="s">
        <v>546</v>
      </c>
      <c r="F173" s="10" t="s">
        <v>13</v>
      </c>
    </row>
    <row r="174" spans="1:6" s="10" customFormat="1" ht="14.4" x14ac:dyDescent="0.3">
      <c r="A174" s="36">
        <v>44519</v>
      </c>
      <c r="B174" s="37" t="s">
        <v>324</v>
      </c>
      <c r="C174" s="9">
        <v>-777</v>
      </c>
      <c r="D174" s="49">
        <v>44407</v>
      </c>
      <c r="E174" s="29" t="s">
        <v>325</v>
      </c>
      <c r="F174" s="10" t="s">
        <v>13</v>
      </c>
    </row>
    <row r="175" spans="1:6" s="10" customFormat="1" ht="14.4" x14ac:dyDescent="0.3">
      <c r="A175" s="36">
        <v>44519</v>
      </c>
      <c r="B175" s="37" t="s">
        <v>10</v>
      </c>
      <c r="C175" s="9">
        <v>-242.68</v>
      </c>
      <c r="D175" s="49">
        <v>44386</v>
      </c>
      <c r="E175" s="29" t="s">
        <v>75</v>
      </c>
      <c r="F175" s="41" t="s">
        <v>8</v>
      </c>
    </row>
    <row r="176" spans="1:6" s="10" customFormat="1" ht="14.4" x14ac:dyDescent="0.3">
      <c r="A176" s="36">
        <v>44519</v>
      </c>
      <c r="B176" s="37" t="s">
        <v>10</v>
      </c>
      <c r="C176" s="9">
        <v>-234.85999999999996</v>
      </c>
      <c r="D176" s="49">
        <v>44412</v>
      </c>
      <c r="E176" s="29" t="s">
        <v>75</v>
      </c>
      <c r="F176" s="41" t="s">
        <v>8</v>
      </c>
    </row>
    <row r="177" spans="1:6" s="10" customFormat="1" ht="14.4" x14ac:dyDescent="0.3">
      <c r="A177" s="36">
        <v>44519</v>
      </c>
      <c r="B177" s="37" t="s">
        <v>10</v>
      </c>
      <c r="C177" s="9">
        <v>-21419.75</v>
      </c>
      <c r="D177" s="49">
        <v>44386</v>
      </c>
      <c r="E177" s="29" t="s">
        <v>547</v>
      </c>
      <c r="F177" s="41" t="s">
        <v>8</v>
      </c>
    </row>
    <row r="178" spans="1:6" s="10" customFormat="1" ht="14.4" x14ac:dyDescent="0.3">
      <c r="A178" s="36">
        <v>44519</v>
      </c>
      <c r="B178" s="37" t="s">
        <v>10</v>
      </c>
      <c r="C178" s="9">
        <v>-6701.42</v>
      </c>
      <c r="D178" s="49">
        <v>44389</v>
      </c>
      <c r="E178" s="29" t="s">
        <v>440</v>
      </c>
      <c r="F178" s="41" t="s">
        <v>8</v>
      </c>
    </row>
    <row r="179" spans="1:6" s="10" customFormat="1" ht="14.4" x14ac:dyDescent="0.3">
      <c r="A179" s="36">
        <v>44519</v>
      </c>
      <c r="B179" s="37" t="s">
        <v>10</v>
      </c>
      <c r="C179" s="9">
        <v>-1128.48</v>
      </c>
      <c r="D179" s="49">
        <v>44389</v>
      </c>
      <c r="E179" s="29" t="s">
        <v>439</v>
      </c>
      <c r="F179" s="41" t="s">
        <v>8</v>
      </c>
    </row>
    <row r="180" spans="1:6" s="10" customFormat="1" ht="14.4" x14ac:dyDescent="0.3">
      <c r="A180" s="36">
        <v>44519</v>
      </c>
      <c r="B180" s="37" t="s">
        <v>10</v>
      </c>
      <c r="C180" s="9">
        <v>-16863.079999999998</v>
      </c>
      <c r="D180" s="49">
        <v>44389</v>
      </c>
      <c r="E180" s="29" t="s">
        <v>438</v>
      </c>
      <c r="F180" s="41" t="s">
        <v>8</v>
      </c>
    </row>
    <row r="181" spans="1:6" s="10" customFormat="1" ht="14.4" x14ac:dyDescent="0.3">
      <c r="A181" s="36">
        <v>44519</v>
      </c>
      <c r="B181" s="37" t="s">
        <v>10</v>
      </c>
      <c r="C181" s="9">
        <v>-1700</v>
      </c>
      <c r="D181" s="49">
        <v>44397</v>
      </c>
      <c r="E181" s="29" t="s">
        <v>265</v>
      </c>
      <c r="F181" s="41" t="s">
        <v>8</v>
      </c>
    </row>
    <row r="182" spans="1:6" s="10" customFormat="1" ht="14.4" x14ac:dyDescent="0.3">
      <c r="A182" s="36">
        <v>44519</v>
      </c>
      <c r="B182" s="37" t="s">
        <v>10</v>
      </c>
      <c r="C182" s="9">
        <v>-49659.119999999995</v>
      </c>
      <c r="D182" s="49">
        <v>44404</v>
      </c>
      <c r="E182" s="29" t="s">
        <v>548</v>
      </c>
      <c r="F182" s="41" t="s">
        <v>8</v>
      </c>
    </row>
    <row r="183" spans="1:6" s="10" customFormat="1" ht="14.4" x14ac:dyDescent="0.3">
      <c r="A183" s="36">
        <v>44519</v>
      </c>
      <c r="B183" s="37" t="s">
        <v>10</v>
      </c>
      <c r="C183" s="9">
        <v>-21419.75</v>
      </c>
      <c r="D183" s="49">
        <v>44407</v>
      </c>
      <c r="E183" s="29" t="s">
        <v>547</v>
      </c>
      <c r="F183" s="41" t="s">
        <v>8</v>
      </c>
    </row>
    <row r="184" spans="1:6" s="10" customFormat="1" ht="14.4" x14ac:dyDescent="0.3">
      <c r="A184" s="36">
        <v>44519</v>
      </c>
      <c r="B184" s="37" t="s">
        <v>10</v>
      </c>
      <c r="C184" s="9">
        <v>-6701.42</v>
      </c>
      <c r="D184" s="49">
        <v>44412</v>
      </c>
      <c r="E184" s="29" t="s">
        <v>440</v>
      </c>
      <c r="F184" s="41" t="s">
        <v>8</v>
      </c>
    </row>
    <row r="185" spans="1:6" s="10" customFormat="1" ht="14.4" x14ac:dyDescent="0.3">
      <c r="A185" s="36">
        <v>44519</v>
      </c>
      <c r="B185" s="37" t="s">
        <v>10</v>
      </c>
      <c r="C185" s="9">
        <v>-1128.48</v>
      </c>
      <c r="D185" s="49">
        <v>44412</v>
      </c>
      <c r="E185" s="29" t="s">
        <v>439</v>
      </c>
      <c r="F185" s="41" t="s">
        <v>8</v>
      </c>
    </row>
    <row r="186" spans="1:6" s="10" customFormat="1" ht="14.4" x14ac:dyDescent="0.3">
      <c r="A186" s="36">
        <v>44519</v>
      </c>
      <c r="B186" s="37" t="s">
        <v>10</v>
      </c>
      <c r="C186" s="9">
        <v>-16863.079999999998</v>
      </c>
      <c r="D186" s="49">
        <v>44412</v>
      </c>
      <c r="E186" s="29" t="s">
        <v>438</v>
      </c>
      <c r="F186" s="41" t="s">
        <v>8</v>
      </c>
    </row>
    <row r="187" spans="1:6" s="10" customFormat="1" ht="14.4" x14ac:dyDescent="0.3">
      <c r="A187" s="36">
        <v>44519</v>
      </c>
      <c r="B187" s="37" t="s">
        <v>10</v>
      </c>
      <c r="C187" s="9">
        <v>-1700</v>
      </c>
      <c r="D187" s="49">
        <v>44425</v>
      </c>
      <c r="E187" s="29" t="s">
        <v>265</v>
      </c>
      <c r="F187" s="41" t="s">
        <v>8</v>
      </c>
    </row>
    <row r="188" spans="1:6" s="10" customFormat="1" ht="14.4" x14ac:dyDescent="0.3">
      <c r="A188" s="36">
        <v>44519</v>
      </c>
      <c r="B188" s="37" t="s">
        <v>549</v>
      </c>
      <c r="C188" s="9">
        <f>-3847.68-44.5</f>
        <v>-3892.18</v>
      </c>
      <c r="D188" s="49">
        <v>44396</v>
      </c>
      <c r="E188" s="29" t="s">
        <v>550</v>
      </c>
      <c r="F188" s="44" t="s">
        <v>512</v>
      </c>
    </row>
    <row r="189" spans="1:6" s="10" customFormat="1" ht="14.4" x14ac:dyDescent="0.3">
      <c r="A189" s="36">
        <v>44519</v>
      </c>
      <c r="B189" s="37" t="s">
        <v>128</v>
      </c>
      <c r="C189" s="9">
        <v>-5050</v>
      </c>
      <c r="D189" s="49">
        <v>44408</v>
      </c>
      <c r="E189" s="29" t="s">
        <v>551</v>
      </c>
      <c r="F189" s="45" t="s">
        <v>13</v>
      </c>
    </row>
    <row r="190" spans="1:6" s="10" customFormat="1" ht="14.4" x14ac:dyDescent="0.3">
      <c r="A190" s="36">
        <v>44519</v>
      </c>
      <c r="B190" s="37" t="s">
        <v>77</v>
      </c>
      <c r="C190" s="9">
        <v>-326.14999999999998</v>
      </c>
      <c r="D190" s="49">
        <v>44418</v>
      </c>
      <c r="E190" s="29" t="s">
        <v>105</v>
      </c>
      <c r="F190" s="41" t="s">
        <v>158</v>
      </c>
    </row>
    <row r="191" spans="1:6" s="10" customFormat="1" ht="14.4" x14ac:dyDescent="0.3">
      <c r="A191" s="36">
        <v>44519</v>
      </c>
      <c r="B191" s="37" t="s">
        <v>77</v>
      </c>
      <c r="C191" s="9">
        <v>-326.14999999999998</v>
      </c>
      <c r="D191" s="49">
        <v>44454</v>
      </c>
      <c r="E191" s="29" t="s">
        <v>105</v>
      </c>
      <c r="F191" s="41" t="s">
        <v>158</v>
      </c>
    </row>
    <row r="192" spans="1:6" s="10" customFormat="1" ht="14.4" x14ac:dyDescent="0.3">
      <c r="A192" s="36">
        <v>44519</v>
      </c>
      <c r="B192" s="37" t="s">
        <v>78</v>
      </c>
      <c r="C192" s="9">
        <v>-62809.04</v>
      </c>
      <c r="D192" s="49">
        <v>44412</v>
      </c>
      <c r="E192" s="29" t="s">
        <v>356</v>
      </c>
      <c r="F192" s="41" t="s">
        <v>8</v>
      </c>
    </row>
    <row r="193" spans="1:6" s="10" customFormat="1" ht="14.4" x14ac:dyDescent="0.3">
      <c r="A193" s="36">
        <v>44519</v>
      </c>
      <c r="B193" s="37" t="s">
        <v>78</v>
      </c>
      <c r="C193" s="9">
        <v>-42</v>
      </c>
      <c r="D193" s="49">
        <v>44412</v>
      </c>
      <c r="E193" s="29" t="s">
        <v>430</v>
      </c>
      <c r="F193" s="41" t="s">
        <v>8</v>
      </c>
    </row>
    <row r="194" spans="1:6" s="10" customFormat="1" ht="14.4" x14ac:dyDescent="0.3">
      <c r="A194" s="36">
        <v>44519</v>
      </c>
      <c r="B194" s="37" t="s">
        <v>78</v>
      </c>
      <c r="C194" s="9">
        <v>-29038.18</v>
      </c>
      <c r="D194" s="49">
        <v>44412</v>
      </c>
      <c r="E194" s="29" t="s">
        <v>355</v>
      </c>
      <c r="F194" s="41" t="s">
        <v>8</v>
      </c>
    </row>
    <row r="195" spans="1:6" s="10" customFormat="1" ht="14.4" x14ac:dyDescent="0.3">
      <c r="A195" s="36">
        <v>44519</v>
      </c>
      <c r="B195" s="37" t="s">
        <v>78</v>
      </c>
      <c r="C195" s="9">
        <v>-3214.4</v>
      </c>
      <c r="D195" s="49">
        <v>44412</v>
      </c>
      <c r="E195" s="29" t="s">
        <v>357</v>
      </c>
      <c r="F195" s="41" t="s">
        <v>8</v>
      </c>
    </row>
    <row r="196" spans="1:6" s="10" customFormat="1" ht="14.4" x14ac:dyDescent="0.3">
      <c r="A196" s="36">
        <v>44519</v>
      </c>
      <c r="B196" s="37" t="s">
        <v>78</v>
      </c>
      <c r="C196" s="9">
        <v>-37.200000000000003</v>
      </c>
      <c r="D196" s="49">
        <v>44412</v>
      </c>
      <c r="E196" s="29" t="s">
        <v>529</v>
      </c>
      <c r="F196" s="41" t="s">
        <v>8</v>
      </c>
    </row>
    <row r="197" spans="1:6" s="10" customFormat="1" ht="14.4" x14ac:dyDescent="0.3">
      <c r="A197" s="36">
        <v>44519</v>
      </c>
      <c r="B197" s="37" t="s">
        <v>407</v>
      </c>
      <c r="C197" s="9">
        <v>-5000</v>
      </c>
      <c r="D197" s="49">
        <v>44408</v>
      </c>
      <c r="E197" s="29" t="s">
        <v>552</v>
      </c>
      <c r="F197" s="41" t="s">
        <v>158</v>
      </c>
    </row>
    <row r="198" spans="1:6" s="10" customFormat="1" ht="14.4" x14ac:dyDescent="0.3">
      <c r="A198" s="36">
        <v>44519</v>
      </c>
      <c r="B198" s="37" t="s">
        <v>309</v>
      </c>
      <c r="C198" s="9">
        <v>-2000</v>
      </c>
      <c r="D198" s="49">
        <v>44379</v>
      </c>
      <c r="E198" s="29" t="s">
        <v>553</v>
      </c>
      <c r="F198" s="44" t="s">
        <v>161</v>
      </c>
    </row>
    <row r="199" spans="1:6" s="10" customFormat="1" ht="14.4" x14ac:dyDescent="0.3">
      <c r="A199" s="36">
        <v>44519</v>
      </c>
      <c r="B199" s="37" t="s">
        <v>82</v>
      </c>
      <c r="C199" s="9">
        <v>-3915</v>
      </c>
      <c r="D199" s="49">
        <v>44406</v>
      </c>
      <c r="E199" s="29" t="s">
        <v>554</v>
      </c>
      <c r="F199" s="41" t="s">
        <v>158</v>
      </c>
    </row>
    <row r="200" spans="1:6" s="10" customFormat="1" ht="14.4" x14ac:dyDescent="0.3">
      <c r="A200" s="36">
        <v>44519</v>
      </c>
      <c r="B200" s="37" t="s">
        <v>82</v>
      </c>
      <c r="C200" s="9">
        <v>-21497.5</v>
      </c>
      <c r="D200" s="49">
        <v>44439</v>
      </c>
      <c r="E200" s="29" t="s">
        <v>475</v>
      </c>
      <c r="F200" s="41" t="s">
        <v>158</v>
      </c>
    </row>
    <row r="201" spans="1:6" s="10" customFormat="1" ht="14.4" x14ac:dyDescent="0.3">
      <c r="A201" s="36">
        <v>44522</v>
      </c>
      <c r="B201" s="37" t="s">
        <v>5</v>
      </c>
      <c r="C201" s="9">
        <f>-5-1.5</f>
        <v>-6.5</v>
      </c>
      <c r="D201" s="49">
        <v>44500</v>
      </c>
      <c r="E201" s="29" t="s">
        <v>34</v>
      </c>
      <c r="F201" s="42" t="s">
        <v>167</v>
      </c>
    </row>
    <row r="202" spans="1:6" s="10" customFormat="1" ht="14.4" x14ac:dyDescent="0.3">
      <c r="A202" s="36">
        <v>44524</v>
      </c>
      <c r="B202" s="37" t="s">
        <v>12</v>
      </c>
      <c r="C202" s="9">
        <v>-34.840000000000003</v>
      </c>
      <c r="D202" s="49">
        <v>44519</v>
      </c>
      <c r="E202" s="39" t="s">
        <v>7</v>
      </c>
      <c r="F202" s="10" t="s">
        <v>13</v>
      </c>
    </row>
    <row r="203" spans="1:6" s="10" customFormat="1" ht="14.4" x14ac:dyDescent="0.3">
      <c r="A203" s="36">
        <v>44524</v>
      </c>
      <c r="B203" s="37" t="s">
        <v>555</v>
      </c>
      <c r="C203" s="9">
        <v>-140</v>
      </c>
      <c r="D203" s="49">
        <v>44523</v>
      </c>
      <c r="E203" s="39" t="s">
        <v>7</v>
      </c>
      <c r="F203" s="10" t="s">
        <v>13</v>
      </c>
    </row>
    <row r="204" spans="1:6" s="10" customFormat="1" ht="14.4" x14ac:dyDescent="0.3">
      <c r="A204" s="36">
        <v>44525</v>
      </c>
      <c r="B204" s="37" t="s">
        <v>17</v>
      </c>
      <c r="C204" s="9">
        <v>-144.16999999999999</v>
      </c>
      <c r="D204" s="49">
        <v>44495</v>
      </c>
      <c r="E204" s="39" t="s">
        <v>7</v>
      </c>
      <c r="F204" s="41" t="s">
        <v>8</v>
      </c>
    </row>
    <row r="205" spans="1:6" s="10" customFormat="1" ht="14.4" x14ac:dyDescent="0.3">
      <c r="A205" s="36">
        <v>44529</v>
      </c>
      <c r="B205" s="37" t="s">
        <v>556</v>
      </c>
      <c r="C205" s="9">
        <v>-107.99999999999999</v>
      </c>
      <c r="D205" s="49">
        <v>44537</v>
      </c>
      <c r="E205" s="39" t="s">
        <v>7</v>
      </c>
      <c r="F205" s="10" t="s">
        <v>557</v>
      </c>
    </row>
    <row r="206" spans="1:6" s="10" customFormat="1" ht="14.4" x14ac:dyDescent="0.3">
      <c r="A206" s="36">
        <v>44529</v>
      </c>
      <c r="B206" s="37" t="s">
        <v>397</v>
      </c>
      <c r="C206" s="9">
        <v>-2112.86</v>
      </c>
      <c r="D206" s="49">
        <v>44510</v>
      </c>
      <c r="E206" s="39" t="s">
        <v>7</v>
      </c>
      <c r="F206" s="10" t="s">
        <v>8</v>
      </c>
    </row>
    <row r="207" spans="1:6" s="10" customFormat="1" ht="14.4" x14ac:dyDescent="0.3">
      <c r="A207" s="36">
        <v>44529</v>
      </c>
      <c r="B207" s="37" t="s">
        <v>42</v>
      </c>
      <c r="C207" s="9">
        <v>-90300.66</v>
      </c>
      <c r="D207" s="49">
        <v>44469</v>
      </c>
      <c r="E207" s="29" t="s">
        <v>43</v>
      </c>
      <c r="F207" s="10" t="s">
        <v>89</v>
      </c>
    </row>
    <row r="208" spans="1:6" s="10" customFormat="1" ht="14.4" x14ac:dyDescent="0.3">
      <c r="A208" s="36">
        <v>44529</v>
      </c>
      <c r="B208" s="37" t="s">
        <v>42</v>
      </c>
      <c r="C208" s="9">
        <v>-41.58</v>
      </c>
      <c r="D208" s="49">
        <v>44488</v>
      </c>
      <c r="E208" s="29" t="s">
        <v>43</v>
      </c>
      <c r="F208" s="10" t="s">
        <v>89</v>
      </c>
    </row>
    <row r="209" spans="1:6" s="10" customFormat="1" ht="14.4" x14ac:dyDescent="0.3">
      <c r="A209" s="36">
        <v>44529</v>
      </c>
      <c r="B209" s="37" t="s">
        <v>558</v>
      </c>
      <c r="C209" s="9">
        <v>-254</v>
      </c>
      <c r="D209" s="49"/>
      <c r="E209" s="39" t="s">
        <v>7</v>
      </c>
      <c r="F209" s="30" t="s">
        <v>172</v>
      </c>
    </row>
    <row r="210" spans="1:6" s="10" customFormat="1" ht="14.4" x14ac:dyDescent="0.3">
      <c r="A210" s="36">
        <v>44529</v>
      </c>
      <c r="B210" s="43" t="s">
        <v>559</v>
      </c>
      <c r="C210" s="9">
        <v>-19539.97</v>
      </c>
      <c r="D210" s="49"/>
      <c r="E210" s="39" t="s">
        <v>7</v>
      </c>
      <c r="F210" s="41" t="s">
        <v>90</v>
      </c>
    </row>
    <row r="211" spans="1:6" s="10" customFormat="1" ht="14.4" x14ac:dyDescent="0.3">
      <c r="A211" s="36">
        <v>44529</v>
      </c>
      <c r="B211" s="37" t="s">
        <v>10</v>
      </c>
      <c r="C211" s="9">
        <v>-391499</v>
      </c>
      <c r="D211" s="49">
        <v>44469</v>
      </c>
      <c r="E211" s="29" t="s">
        <v>560</v>
      </c>
      <c r="F211" s="41" t="s">
        <v>8</v>
      </c>
    </row>
    <row r="212" spans="1:6" s="10" customFormat="1" ht="14.4" x14ac:dyDescent="0.3">
      <c r="A212" s="36">
        <v>44530</v>
      </c>
      <c r="B212" s="37" t="s">
        <v>561</v>
      </c>
      <c r="C212" s="9">
        <v>-1027</v>
      </c>
      <c r="D212" s="49">
        <v>44368</v>
      </c>
      <c r="E212" s="39" t="s">
        <v>7</v>
      </c>
      <c r="F212" s="50" t="s">
        <v>13</v>
      </c>
    </row>
    <row r="213" spans="1:6" s="10" customFormat="1" ht="14.4" x14ac:dyDescent="0.3">
      <c r="A213" s="36">
        <v>44530</v>
      </c>
      <c r="B213" s="37" t="s">
        <v>562</v>
      </c>
      <c r="C213" s="9">
        <v>-8074.33</v>
      </c>
      <c r="D213" s="49"/>
      <c r="E213" s="39" t="s">
        <v>7</v>
      </c>
      <c r="F213" s="40" t="s">
        <v>563</v>
      </c>
    </row>
    <row r="214" spans="1:6" s="10" customFormat="1" ht="14.4" x14ac:dyDescent="0.3">
      <c r="A214" s="36">
        <v>44530</v>
      </c>
      <c r="B214" s="37" t="s">
        <v>20</v>
      </c>
      <c r="C214" s="9">
        <v>-135</v>
      </c>
      <c r="D214" s="49">
        <v>44497</v>
      </c>
      <c r="E214" s="29" t="s">
        <v>283</v>
      </c>
      <c r="F214" s="10" t="s">
        <v>161</v>
      </c>
    </row>
    <row r="215" spans="1:6" s="10" customFormat="1" ht="14.4" x14ac:dyDescent="0.3">
      <c r="A215" s="36">
        <v>44530</v>
      </c>
      <c r="B215" s="37" t="s">
        <v>413</v>
      </c>
      <c r="C215" s="9">
        <v>-1165.75</v>
      </c>
      <c r="D215" s="49"/>
      <c r="E215" s="39" t="s">
        <v>7</v>
      </c>
      <c r="F215" s="40" t="s">
        <v>172</v>
      </c>
    </row>
    <row r="216" spans="1:6" s="10" customFormat="1" ht="14.4" x14ac:dyDescent="0.3">
      <c r="A216" s="36">
        <v>44530</v>
      </c>
      <c r="B216" s="37" t="s">
        <v>564</v>
      </c>
      <c r="C216" s="9">
        <v>-6674.76</v>
      </c>
      <c r="D216" s="49"/>
      <c r="E216" s="39" t="s">
        <v>7</v>
      </c>
      <c r="F216" s="40" t="s">
        <v>172</v>
      </c>
    </row>
    <row r="217" spans="1:6" s="10" customFormat="1" ht="14.4" x14ac:dyDescent="0.3">
      <c r="A217" s="36">
        <v>44530</v>
      </c>
      <c r="B217" s="37" t="s">
        <v>19</v>
      </c>
      <c r="C217" s="9">
        <f>-72.76-5.4</f>
        <v>-78.160000000000011</v>
      </c>
      <c r="D217" s="49">
        <v>44510</v>
      </c>
      <c r="E217" s="39" t="s">
        <v>7</v>
      </c>
      <c r="F217" s="41" t="s">
        <v>8</v>
      </c>
    </row>
    <row r="218" spans="1:6" s="10" customFormat="1" ht="14.4" x14ac:dyDescent="0.3">
      <c r="A218" s="36">
        <v>44530</v>
      </c>
      <c r="B218" s="37" t="s">
        <v>19</v>
      </c>
      <c r="C218" s="9">
        <v>-29.62</v>
      </c>
      <c r="D218" s="49">
        <v>44510</v>
      </c>
      <c r="E218" s="39" t="s">
        <v>7</v>
      </c>
      <c r="F218" s="41" t="s">
        <v>8</v>
      </c>
    </row>
    <row r="219" spans="1:6" s="10" customFormat="1" ht="14.4" x14ac:dyDescent="0.3">
      <c r="A219" s="36">
        <v>44531</v>
      </c>
      <c r="B219" s="37" t="s">
        <v>565</v>
      </c>
      <c r="C219" s="9">
        <v>-1208.06</v>
      </c>
      <c r="D219" s="49"/>
      <c r="E219" s="39" t="s">
        <v>7</v>
      </c>
      <c r="F219" s="41" t="s">
        <v>164</v>
      </c>
    </row>
    <row r="220" spans="1:6" s="10" customFormat="1" ht="14.4" x14ac:dyDescent="0.3">
      <c r="A220" s="36">
        <v>44536</v>
      </c>
      <c r="B220" s="37" t="s">
        <v>5</v>
      </c>
      <c r="C220" s="9">
        <v>-74.400000000000006</v>
      </c>
      <c r="D220" s="49">
        <v>44516</v>
      </c>
      <c r="E220" s="29" t="s">
        <v>34</v>
      </c>
      <c r="F220" s="42" t="s">
        <v>167</v>
      </c>
    </row>
    <row r="221" spans="1:6" s="10" customFormat="1" ht="14.4" x14ac:dyDescent="0.3">
      <c r="A221" s="36">
        <v>44536</v>
      </c>
      <c r="B221" s="37" t="s">
        <v>566</v>
      </c>
      <c r="C221" s="9">
        <v>-2006.97</v>
      </c>
      <c r="D221" s="49"/>
      <c r="E221" s="39" t="s">
        <v>7</v>
      </c>
      <c r="F221" s="40" t="s">
        <v>13</v>
      </c>
    </row>
    <row r="222" spans="1:6" s="10" customFormat="1" ht="14.4" x14ac:dyDescent="0.3">
      <c r="A222" s="36">
        <v>44539</v>
      </c>
      <c r="B222" s="37" t="s">
        <v>121</v>
      </c>
      <c r="C222" s="9">
        <v>-357</v>
      </c>
      <c r="D222" s="49">
        <v>44533</v>
      </c>
      <c r="E222" s="29" t="s">
        <v>173</v>
      </c>
      <c r="F222" s="39" t="s">
        <v>89</v>
      </c>
    </row>
    <row r="223" spans="1:6" s="10" customFormat="1" ht="14.4" x14ac:dyDescent="0.3">
      <c r="A223" s="36">
        <v>44539</v>
      </c>
      <c r="B223" s="37" t="s">
        <v>567</v>
      </c>
      <c r="C223" s="9">
        <v>-1678.9</v>
      </c>
      <c r="D223" s="49"/>
      <c r="E223" s="39" t="s">
        <v>7</v>
      </c>
      <c r="F223" s="40" t="s">
        <v>13</v>
      </c>
    </row>
    <row r="224" spans="1:6" s="10" customFormat="1" ht="14.4" x14ac:dyDescent="0.3">
      <c r="A224" s="36">
        <v>44539</v>
      </c>
      <c r="B224" s="37" t="s">
        <v>568</v>
      </c>
      <c r="C224" s="9">
        <v>-427.75</v>
      </c>
      <c r="D224" s="49"/>
      <c r="E224" s="39" t="s">
        <v>7</v>
      </c>
      <c r="F224" s="41" t="s">
        <v>89</v>
      </c>
    </row>
    <row r="225" spans="1:6" s="10" customFormat="1" ht="14.4" x14ac:dyDescent="0.3">
      <c r="A225" s="36">
        <v>44539</v>
      </c>
      <c r="B225" s="37" t="s">
        <v>568</v>
      </c>
      <c r="C225" s="9">
        <v>-165641.23000000001</v>
      </c>
      <c r="D225" s="49"/>
      <c r="E225" s="39" t="s">
        <v>7</v>
      </c>
      <c r="F225" s="41" t="s">
        <v>89</v>
      </c>
    </row>
    <row r="226" spans="1:6" s="10" customFormat="1" ht="14.4" x14ac:dyDescent="0.3">
      <c r="A226" s="36">
        <v>44539</v>
      </c>
      <c r="B226" s="37" t="s">
        <v>10</v>
      </c>
      <c r="C226" s="9">
        <v>-1122.1500000000001</v>
      </c>
      <c r="D226" s="49">
        <v>44480</v>
      </c>
      <c r="E226" s="29" t="s">
        <v>84</v>
      </c>
      <c r="F226" s="41" t="s">
        <v>8</v>
      </c>
    </row>
    <row r="227" spans="1:6" s="10" customFormat="1" ht="14.4" x14ac:dyDescent="0.3">
      <c r="A227" s="36">
        <v>44539</v>
      </c>
      <c r="B227" s="37" t="s">
        <v>10</v>
      </c>
      <c r="C227" s="9">
        <v>-244.17999999999998</v>
      </c>
      <c r="D227" s="49">
        <v>44480</v>
      </c>
      <c r="E227" s="29" t="s">
        <v>116</v>
      </c>
      <c r="F227" s="41" t="s">
        <v>8</v>
      </c>
    </row>
    <row r="228" spans="1:6" s="10" customFormat="1" ht="14.4" x14ac:dyDescent="0.3">
      <c r="A228" s="36">
        <v>44539</v>
      </c>
      <c r="B228" s="37" t="s">
        <v>10</v>
      </c>
      <c r="C228" s="9">
        <v>-140.9</v>
      </c>
      <c r="D228" s="49">
        <v>44480</v>
      </c>
      <c r="E228" s="29" t="s">
        <v>85</v>
      </c>
      <c r="F228" s="41" t="s">
        <v>8</v>
      </c>
    </row>
    <row r="229" spans="1:6" s="10" customFormat="1" ht="14.4" x14ac:dyDescent="0.3">
      <c r="A229" s="36">
        <v>44543</v>
      </c>
      <c r="B229" s="43" t="s">
        <v>11</v>
      </c>
      <c r="C229" s="9">
        <v>-7.95</v>
      </c>
      <c r="D229" s="49"/>
      <c r="E229" s="39" t="s">
        <v>7</v>
      </c>
      <c r="F229" s="41" t="s">
        <v>13</v>
      </c>
    </row>
    <row r="230" spans="1:6" s="10" customFormat="1" ht="14.4" x14ac:dyDescent="0.3">
      <c r="A230" s="36">
        <v>44543</v>
      </c>
      <c r="B230" s="37" t="s">
        <v>19</v>
      </c>
      <c r="C230" s="9">
        <v>-15.89</v>
      </c>
      <c r="D230" s="49">
        <v>44523</v>
      </c>
      <c r="E230" s="39" t="s">
        <v>7</v>
      </c>
      <c r="F230" s="41" t="s">
        <v>8</v>
      </c>
    </row>
    <row r="231" spans="1:6" s="10" customFormat="1" ht="14.4" x14ac:dyDescent="0.3">
      <c r="A231" s="36">
        <v>44545</v>
      </c>
      <c r="B231" s="37" t="s">
        <v>17</v>
      </c>
      <c r="C231" s="9">
        <f>-27.35-1.5</f>
        <v>-28.85</v>
      </c>
      <c r="D231" s="49">
        <v>44515</v>
      </c>
      <c r="E231" s="39" t="s">
        <v>7</v>
      </c>
      <c r="F231" s="41" t="s">
        <v>8</v>
      </c>
    </row>
    <row r="232" spans="1:6" s="10" customFormat="1" ht="14.4" x14ac:dyDescent="0.3">
      <c r="A232" s="36">
        <v>44546</v>
      </c>
      <c r="B232" s="37" t="s">
        <v>398</v>
      </c>
      <c r="C232" s="9">
        <v>-2443.3000000000002</v>
      </c>
      <c r="D232" s="49"/>
      <c r="E232" s="39" t="s">
        <v>7</v>
      </c>
      <c r="F232" s="30" t="s">
        <v>172</v>
      </c>
    </row>
    <row r="233" spans="1:6" s="10" customFormat="1" ht="14.4" x14ac:dyDescent="0.3">
      <c r="A233" s="36">
        <v>44546</v>
      </c>
      <c r="B233" s="37" t="s">
        <v>398</v>
      </c>
      <c r="C233" s="9">
        <v>-6</v>
      </c>
      <c r="D233" s="49"/>
      <c r="E233" s="39" t="s">
        <v>7</v>
      </c>
      <c r="F233" s="30" t="s">
        <v>172</v>
      </c>
    </row>
    <row r="234" spans="1:6" s="10" customFormat="1" ht="14.4" x14ac:dyDescent="0.3">
      <c r="A234" s="36">
        <v>44546</v>
      </c>
      <c r="B234" s="37" t="s">
        <v>569</v>
      </c>
      <c r="C234" s="9">
        <v>-161176.4</v>
      </c>
      <c r="D234" s="49"/>
      <c r="E234" s="39" t="s">
        <v>7</v>
      </c>
      <c r="F234" s="30" t="s">
        <v>172</v>
      </c>
    </row>
    <row r="235" spans="1:6" s="10" customFormat="1" ht="14.4" x14ac:dyDescent="0.3">
      <c r="A235" s="36">
        <v>44546</v>
      </c>
      <c r="B235" s="37" t="s">
        <v>569</v>
      </c>
      <c r="C235" s="9">
        <v>-143846.96</v>
      </c>
      <c r="D235" s="49"/>
      <c r="E235" s="39" t="s">
        <v>7</v>
      </c>
      <c r="F235" s="30" t="s">
        <v>172</v>
      </c>
    </row>
    <row r="236" spans="1:6" s="10" customFormat="1" ht="14.4" x14ac:dyDescent="0.3">
      <c r="A236" s="36">
        <v>44546</v>
      </c>
      <c r="B236" s="37" t="s">
        <v>570</v>
      </c>
      <c r="C236" s="9">
        <v>-56.25</v>
      </c>
      <c r="D236" s="49"/>
      <c r="E236" s="39" t="s">
        <v>7</v>
      </c>
      <c r="F236" s="40" t="s">
        <v>89</v>
      </c>
    </row>
    <row r="237" spans="1:6" s="10" customFormat="1" ht="14.4" x14ac:dyDescent="0.3">
      <c r="A237" s="36">
        <v>44546</v>
      </c>
      <c r="B237" s="37" t="s">
        <v>570</v>
      </c>
      <c r="C237" s="9">
        <v>-143604.79</v>
      </c>
      <c r="D237" s="49"/>
      <c r="E237" s="39" t="s">
        <v>7</v>
      </c>
      <c r="F237" s="40" t="s">
        <v>89</v>
      </c>
    </row>
    <row r="238" spans="1:6" s="10" customFormat="1" ht="14.4" x14ac:dyDescent="0.3">
      <c r="A238" s="36">
        <v>44550</v>
      </c>
      <c r="B238" s="43" t="s">
        <v>5</v>
      </c>
      <c r="C238" s="9">
        <v>-152.04</v>
      </c>
      <c r="D238" s="49">
        <v>44561</v>
      </c>
      <c r="E238" s="29" t="s">
        <v>34</v>
      </c>
      <c r="F238" s="42" t="s">
        <v>167</v>
      </c>
    </row>
    <row r="239" spans="1:6" s="10" customFormat="1" ht="14.4" x14ac:dyDescent="0.3">
      <c r="A239" s="36">
        <v>44550</v>
      </c>
      <c r="B239" s="37" t="s">
        <v>571</v>
      </c>
      <c r="C239" s="9">
        <v>-1485</v>
      </c>
      <c r="D239" s="49">
        <v>44561</v>
      </c>
      <c r="E239" s="39" t="s">
        <v>7</v>
      </c>
      <c r="F239" s="10" t="s">
        <v>13</v>
      </c>
    </row>
    <row r="240" spans="1:6" s="10" customFormat="1" ht="14.4" x14ac:dyDescent="0.3">
      <c r="A240" s="36">
        <v>44551</v>
      </c>
      <c r="B240" s="43" t="s">
        <v>572</v>
      </c>
      <c r="C240" s="9">
        <v>-32</v>
      </c>
      <c r="D240" s="49"/>
      <c r="E240" s="39" t="s">
        <v>7</v>
      </c>
      <c r="F240" s="41" t="s">
        <v>175</v>
      </c>
    </row>
    <row r="241" spans="1:6" s="10" customFormat="1" ht="14.4" x14ac:dyDescent="0.3">
      <c r="A241" s="36">
        <v>44551</v>
      </c>
      <c r="B241" s="43" t="s">
        <v>11</v>
      </c>
      <c r="C241" s="9">
        <v>-56.51</v>
      </c>
      <c r="D241" s="49"/>
      <c r="E241" s="39" t="s">
        <v>7</v>
      </c>
      <c r="F241" s="41" t="s">
        <v>13</v>
      </c>
    </row>
    <row r="242" spans="1:6" s="10" customFormat="1" ht="14.4" x14ac:dyDescent="0.3">
      <c r="A242" s="36">
        <v>44552</v>
      </c>
      <c r="B242" s="37" t="s">
        <v>573</v>
      </c>
      <c r="C242" s="9">
        <v>-3150</v>
      </c>
      <c r="D242" s="49">
        <v>44469</v>
      </c>
      <c r="E242" s="29" t="s">
        <v>574</v>
      </c>
      <c r="F242" s="10" t="s">
        <v>161</v>
      </c>
    </row>
    <row r="243" spans="1:6" s="10" customFormat="1" ht="14.4" x14ac:dyDescent="0.3">
      <c r="A243" s="36">
        <v>44552</v>
      </c>
      <c r="B243" s="37" t="s">
        <v>375</v>
      </c>
      <c r="C243" s="9">
        <v>-210</v>
      </c>
      <c r="D243" s="49">
        <v>44500</v>
      </c>
      <c r="E243" s="29" t="s">
        <v>575</v>
      </c>
      <c r="F243" s="41" t="s">
        <v>158</v>
      </c>
    </row>
    <row r="244" spans="1:6" s="10" customFormat="1" ht="14.4" x14ac:dyDescent="0.3">
      <c r="A244" s="36">
        <v>44552</v>
      </c>
      <c r="B244" s="37" t="s">
        <v>375</v>
      </c>
      <c r="C244" s="9">
        <v>-370</v>
      </c>
      <c r="D244" s="49">
        <v>44500</v>
      </c>
      <c r="E244" s="29" t="s">
        <v>576</v>
      </c>
      <c r="F244" s="41" t="s">
        <v>158</v>
      </c>
    </row>
    <row r="245" spans="1:6" s="10" customFormat="1" ht="14.4" x14ac:dyDescent="0.3">
      <c r="A245" s="36">
        <v>44552</v>
      </c>
      <c r="B245" s="37" t="s">
        <v>450</v>
      </c>
      <c r="C245" s="9">
        <v>-3453.26</v>
      </c>
      <c r="D245" s="49">
        <v>44498</v>
      </c>
      <c r="E245" s="29" t="s">
        <v>577</v>
      </c>
      <c r="F245" s="45" t="s">
        <v>512</v>
      </c>
    </row>
    <row r="246" spans="1:6" s="10" customFormat="1" ht="14.4" x14ac:dyDescent="0.3">
      <c r="A246" s="36">
        <v>44552</v>
      </c>
      <c r="B246" s="37" t="s">
        <v>578</v>
      </c>
      <c r="C246" s="9">
        <v>-9250</v>
      </c>
      <c r="D246" s="49">
        <v>44456</v>
      </c>
      <c r="E246" s="29" t="s">
        <v>579</v>
      </c>
      <c r="F246" s="45" t="s">
        <v>161</v>
      </c>
    </row>
    <row r="247" spans="1:6" s="10" customFormat="1" ht="14.4" x14ac:dyDescent="0.3">
      <c r="A247" s="36">
        <v>44552</v>
      </c>
      <c r="B247" s="37" t="s">
        <v>47</v>
      </c>
      <c r="C247" s="9">
        <v>-16060</v>
      </c>
      <c r="D247" s="49">
        <v>44502</v>
      </c>
      <c r="E247" s="39" t="s">
        <v>7</v>
      </c>
      <c r="F247" s="39" t="s">
        <v>164</v>
      </c>
    </row>
    <row r="248" spans="1:6" s="10" customFormat="1" ht="14.4" x14ac:dyDescent="0.3">
      <c r="A248" s="36">
        <v>44552</v>
      </c>
      <c r="B248" s="37" t="s">
        <v>501</v>
      </c>
      <c r="C248" s="9">
        <v>-16.39</v>
      </c>
      <c r="D248" s="49">
        <v>44469</v>
      </c>
      <c r="E248" s="29" t="s">
        <v>502</v>
      </c>
      <c r="F248" s="41" t="s">
        <v>13</v>
      </c>
    </row>
    <row r="249" spans="1:6" s="10" customFormat="1" ht="14.4" x14ac:dyDescent="0.3">
      <c r="A249" s="36">
        <v>44552</v>
      </c>
      <c r="B249" s="37" t="s">
        <v>328</v>
      </c>
      <c r="C249" s="9">
        <v>-8000</v>
      </c>
      <c r="D249" s="49">
        <v>44461</v>
      </c>
      <c r="E249" s="29" t="s">
        <v>580</v>
      </c>
      <c r="F249" s="10" t="s">
        <v>161</v>
      </c>
    </row>
    <row r="250" spans="1:6" s="10" customFormat="1" ht="14.4" x14ac:dyDescent="0.3">
      <c r="A250" s="36">
        <v>44552</v>
      </c>
      <c r="B250" s="37" t="s">
        <v>405</v>
      </c>
      <c r="C250" s="9">
        <v>-5600</v>
      </c>
      <c r="D250" s="49">
        <v>44441</v>
      </c>
      <c r="E250" s="29" t="s">
        <v>406</v>
      </c>
      <c r="F250" s="10" t="s">
        <v>161</v>
      </c>
    </row>
    <row r="251" spans="1:6" s="10" customFormat="1" ht="14.4" x14ac:dyDescent="0.3">
      <c r="A251" s="36">
        <v>44552</v>
      </c>
      <c r="B251" s="37" t="s">
        <v>23</v>
      </c>
      <c r="C251" s="9">
        <v>-124.66</v>
      </c>
      <c r="D251" s="49">
        <v>44500</v>
      </c>
      <c r="E251" s="29" t="s">
        <v>448</v>
      </c>
      <c r="F251" s="10" t="s">
        <v>13</v>
      </c>
    </row>
    <row r="252" spans="1:6" s="10" customFormat="1" ht="14.4" x14ac:dyDescent="0.3">
      <c r="A252" s="36">
        <v>44552</v>
      </c>
      <c r="B252" s="37" t="s">
        <v>88</v>
      </c>
      <c r="C252" s="9">
        <v>-42350</v>
      </c>
      <c r="D252" s="49">
        <v>44453</v>
      </c>
      <c r="E252" s="29" t="s">
        <v>581</v>
      </c>
      <c r="F252" s="10" t="s">
        <v>161</v>
      </c>
    </row>
    <row r="253" spans="1:6" s="10" customFormat="1" ht="14.4" x14ac:dyDescent="0.3">
      <c r="A253" s="36">
        <v>44552</v>
      </c>
      <c r="B253" s="37" t="s">
        <v>88</v>
      </c>
      <c r="C253" s="9">
        <v>-77600</v>
      </c>
      <c r="D253" s="49">
        <v>44453</v>
      </c>
      <c r="E253" s="29" t="s">
        <v>581</v>
      </c>
      <c r="F253" s="10" t="s">
        <v>161</v>
      </c>
    </row>
    <row r="254" spans="1:6" s="10" customFormat="1" ht="14.4" x14ac:dyDescent="0.3">
      <c r="A254" s="36">
        <v>44552</v>
      </c>
      <c r="B254" s="37" t="s">
        <v>459</v>
      </c>
      <c r="C254" s="9">
        <v>-2737.5</v>
      </c>
      <c r="D254" s="49">
        <v>44499</v>
      </c>
      <c r="E254" s="29" t="s">
        <v>536</v>
      </c>
      <c r="F254" s="10" t="s">
        <v>161</v>
      </c>
    </row>
    <row r="255" spans="1:6" s="10" customFormat="1" ht="14.4" x14ac:dyDescent="0.3">
      <c r="A255" s="36">
        <v>44552</v>
      </c>
      <c r="B255" s="37" t="s">
        <v>125</v>
      </c>
      <c r="C255" s="9">
        <v>-4636</v>
      </c>
      <c r="D255" s="49">
        <v>44469</v>
      </c>
      <c r="E255" s="29" t="s">
        <v>582</v>
      </c>
      <c r="F255" s="10" t="s">
        <v>161</v>
      </c>
    </row>
    <row r="256" spans="1:6" s="10" customFormat="1" ht="14.4" x14ac:dyDescent="0.3">
      <c r="A256" s="36">
        <v>44552</v>
      </c>
      <c r="B256" s="37" t="s">
        <v>52</v>
      </c>
      <c r="C256" s="9">
        <v>-1200</v>
      </c>
      <c r="D256" s="49">
        <v>44495</v>
      </c>
      <c r="E256" s="29" t="s">
        <v>583</v>
      </c>
      <c r="F256" s="10" t="s">
        <v>161</v>
      </c>
    </row>
    <row r="257" spans="1:6" s="10" customFormat="1" ht="14.4" x14ac:dyDescent="0.3">
      <c r="A257" s="36">
        <v>44552</v>
      </c>
      <c r="B257" s="37" t="s">
        <v>30</v>
      </c>
      <c r="C257" s="9">
        <v>-40481.399999999994</v>
      </c>
      <c r="D257" s="49">
        <v>44473</v>
      </c>
      <c r="E257" s="39" t="s">
        <v>7</v>
      </c>
      <c r="F257" s="10" t="s">
        <v>164</v>
      </c>
    </row>
    <row r="258" spans="1:6" s="10" customFormat="1" ht="14.4" x14ac:dyDescent="0.3">
      <c r="A258" s="36">
        <v>44552</v>
      </c>
      <c r="B258" s="37" t="s">
        <v>584</v>
      </c>
      <c r="C258" s="9">
        <v>-5813.33</v>
      </c>
      <c r="D258" s="49">
        <v>44459</v>
      </c>
      <c r="E258" s="29" t="s">
        <v>585</v>
      </c>
      <c r="F258" s="10" t="s">
        <v>161</v>
      </c>
    </row>
    <row r="259" spans="1:6" s="10" customFormat="1" ht="14.4" x14ac:dyDescent="0.3">
      <c r="A259" s="36">
        <v>44552</v>
      </c>
      <c r="B259" s="37" t="s">
        <v>55</v>
      </c>
      <c r="C259" s="9">
        <v>-183.68</v>
      </c>
      <c r="D259" s="49">
        <v>44500</v>
      </c>
      <c r="E259" s="29" t="s">
        <v>236</v>
      </c>
      <c r="F259" s="41" t="s">
        <v>8</v>
      </c>
    </row>
    <row r="260" spans="1:6" s="10" customFormat="1" ht="14.4" x14ac:dyDescent="0.3">
      <c r="A260" s="36">
        <v>44552</v>
      </c>
      <c r="B260" s="37" t="s">
        <v>55</v>
      </c>
      <c r="C260" s="9">
        <v>-189</v>
      </c>
      <c r="D260" s="49">
        <v>44500</v>
      </c>
      <c r="E260" s="29" t="s">
        <v>134</v>
      </c>
      <c r="F260" s="41" t="s">
        <v>8</v>
      </c>
    </row>
    <row r="261" spans="1:6" s="10" customFormat="1" ht="14.4" x14ac:dyDescent="0.3">
      <c r="A261" s="36">
        <v>44552</v>
      </c>
      <c r="B261" s="37" t="s">
        <v>55</v>
      </c>
      <c r="C261" s="9">
        <v>-8339.25</v>
      </c>
      <c r="D261" s="49">
        <v>44500</v>
      </c>
      <c r="E261" s="29" t="s">
        <v>514</v>
      </c>
      <c r="F261" s="41" t="s">
        <v>8</v>
      </c>
    </row>
    <row r="262" spans="1:6" s="10" customFormat="1" ht="14.4" x14ac:dyDescent="0.3">
      <c r="A262" s="36">
        <v>44552</v>
      </c>
      <c r="B262" s="37" t="s">
        <v>55</v>
      </c>
      <c r="C262" s="9">
        <v>-2303.6299999999997</v>
      </c>
      <c r="D262" s="49">
        <v>44500</v>
      </c>
      <c r="E262" s="29" t="s">
        <v>445</v>
      </c>
      <c r="F262" s="41" t="s">
        <v>8</v>
      </c>
    </row>
    <row r="263" spans="1:6" s="10" customFormat="1" ht="14.4" x14ac:dyDescent="0.3">
      <c r="A263" s="36">
        <v>44552</v>
      </c>
      <c r="B263" s="37" t="s">
        <v>586</v>
      </c>
      <c r="C263" s="9">
        <v>-13215.93</v>
      </c>
      <c r="D263" s="49">
        <v>44552</v>
      </c>
      <c r="E263" s="29" t="s">
        <v>587</v>
      </c>
      <c r="F263" s="45" t="s">
        <v>512</v>
      </c>
    </row>
    <row r="264" spans="1:6" s="10" customFormat="1" ht="14.4" x14ac:dyDescent="0.3">
      <c r="A264" s="36">
        <v>44552</v>
      </c>
      <c r="B264" s="37" t="s">
        <v>422</v>
      </c>
      <c r="C264" s="9">
        <v>-38020</v>
      </c>
      <c r="D264" s="49">
        <v>44469</v>
      </c>
      <c r="E264" s="29" t="s">
        <v>423</v>
      </c>
      <c r="F264" s="10" t="s">
        <v>161</v>
      </c>
    </row>
    <row r="265" spans="1:6" s="10" customFormat="1" ht="14.4" x14ac:dyDescent="0.3">
      <c r="A265" s="36">
        <v>44552</v>
      </c>
      <c r="B265" s="37" t="s">
        <v>318</v>
      </c>
      <c r="C265" s="9">
        <v>-9542.49</v>
      </c>
      <c r="D265" s="49">
        <v>44477</v>
      </c>
      <c r="E265" s="29" t="s">
        <v>319</v>
      </c>
      <c r="F265" s="10" t="s">
        <v>161</v>
      </c>
    </row>
    <row r="266" spans="1:6" s="10" customFormat="1" ht="14.4" x14ac:dyDescent="0.3">
      <c r="A266" s="36">
        <v>44552</v>
      </c>
      <c r="B266" s="37" t="s">
        <v>515</v>
      </c>
      <c r="C266" s="9">
        <v>-1900</v>
      </c>
      <c r="D266" s="49">
        <v>44460</v>
      </c>
      <c r="E266" s="29" t="s">
        <v>516</v>
      </c>
      <c r="F266" s="10" t="s">
        <v>161</v>
      </c>
    </row>
    <row r="267" spans="1:6" s="10" customFormat="1" ht="14.4" x14ac:dyDescent="0.3">
      <c r="A267" s="36">
        <v>44552</v>
      </c>
      <c r="B267" s="37" t="s">
        <v>201</v>
      </c>
      <c r="C267" s="9">
        <v>-559.25</v>
      </c>
      <c r="D267" s="49">
        <v>44497</v>
      </c>
      <c r="E267" s="29" t="s">
        <v>33</v>
      </c>
      <c r="F267" s="10" t="s">
        <v>13</v>
      </c>
    </row>
    <row r="268" spans="1:6" s="10" customFormat="1" ht="14.4" x14ac:dyDescent="0.3">
      <c r="A268" s="36">
        <v>44552</v>
      </c>
      <c r="B268" s="37" t="s">
        <v>243</v>
      </c>
      <c r="C268" s="9">
        <v>-3330</v>
      </c>
      <c r="D268" s="49">
        <v>44467</v>
      </c>
      <c r="E268" s="29" t="s">
        <v>588</v>
      </c>
      <c r="F268" s="10" t="s">
        <v>161</v>
      </c>
    </row>
    <row r="269" spans="1:6" s="10" customFormat="1" ht="14.4" x14ac:dyDescent="0.3">
      <c r="A269" s="36">
        <v>44552</v>
      </c>
      <c r="B269" s="37" t="s">
        <v>243</v>
      </c>
      <c r="C269" s="9">
        <v>-570</v>
      </c>
      <c r="D269" s="49">
        <v>44469</v>
      </c>
      <c r="E269" s="29" t="s">
        <v>588</v>
      </c>
      <c r="F269" s="10" t="s">
        <v>161</v>
      </c>
    </row>
    <row r="270" spans="1:6" s="10" customFormat="1" ht="14.4" x14ac:dyDescent="0.3">
      <c r="A270" s="36">
        <v>44552</v>
      </c>
      <c r="B270" s="37" t="s">
        <v>243</v>
      </c>
      <c r="C270" s="9">
        <v>-600</v>
      </c>
      <c r="D270" s="49">
        <v>44500</v>
      </c>
      <c r="E270" s="29" t="s">
        <v>588</v>
      </c>
      <c r="F270" s="10" t="s">
        <v>161</v>
      </c>
    </row>
    <row r="271" spans="1:6" s="10" customFormat="1" ht="14.4" x14ac:dyDescent="0.3">
      <c r="A271" s="36">
        <v>44552</v>
      </c>
      <c r="B271" s="37" t="s">
        <v>589</v>
      </c>
      <c r="C271" s="9">
        <v>-26000</v>
      </c>
      <c r="D271" s="49">
        <v>44500</v>
      </c>
      <c r="E271" s="29" t="s">
        <v>590</v>
      </c>
      <c r="F271" s="10" t="s">
        <v>161</v>
      </c>
    </row>
    <row r="272" spans="1:6" s="10" customFormat="1" ht="14.4" x14ac:dyDescent="0.3">
      <c r="A272" s="36">
        <v>44552</v>
      </c>
      <c r="B272" s="37" t="s">
        <v>113</v>
      </c>
      <c r="C272" s="9">
        <v>-443.30000000000007</v>
      </c>
      <c r="D272" s="49">
        <v>44491</v>
      </c>
      <c r="E272" s="29" t="s">
        <v>343</v>
      </c>
      <c r="F272" s="51" t="s">
        <v>164</v>
      </c>
    </row>
    <row r="273" spans="1:6" s="10" customFormat="1" ht="14.4" x14ac:dyDescent="0.3">
      <c r="A273" s="36">
        <v>44552</v>
      </c>
      <c r="B273" s="37" t="s">
        <v>27</v>
      </c>
      <c r="C273" s="9">
        <v>-1870</v>
      </c>
      <c r="D273" s="49">
        <v>44498</v>
      </c>
      <c r="E273" s="29" t="s">
        <v>60</v>
      </c>
      <c r="F273" s="10" t="s">
        <v>13</v>
      </c>
    </row>
    <row r="274" spans="1:6" s="10" customFormat="1" ht="14.4" x14ac:dyDescent="0.3">
      <c r="A274" s="36">
        <v>44552</v>
      </c>
      <c r="B274" s="37" t="s">
        <v>27</v>
      </c>
      <c r="C274" s="9">
        <v>-1510</v>
      </c>
      <c r="D274" s="49">
        <v>44498</v>
      </c>
      <c r="E274" s="29" t="s">
        <v>335</v>
      </c>
      <c r="F274" s="10" t="s">
        <v>13</v>
      </c>
    </row>
    <row r="275" spans="1:6" s="10" customFormat="1" ht="14.4" x14ac:dyDescent="0.3">
      <c r="A275" s="36">
        <v>44552</v>
      </c>
      <c r="B275" s="37" t="s">
        <v>28</v>
      </c>
      <c r="C275" s="9">
        <v>-352.38</v>
      </c>
      <c r="D275" s="49">
        <v>44487</v>
      </c>
      <c r="E275" s="29" t="s">
        <v>44</v>
      </c>
      <c r="F275" s="10" t="s">
        <v>164</v>
      </c>
    </row>
    <row r="276" spans="1:6" s="10" customFormat="1" ht="14.4" x14ac:dyDescent="0.3">
      <c r="A276" s="36">
        <v>44552</v>
      </c>
      <c r="B276" s="37" t="s">
        <v>28</v>
      </c>
      <c r="C276" s="9">
        <v>-460.53999999999996</v>
      </c>
      <c r="D276" s="49">
        <v>44487</v>
      </c>
      <c r="E276" s="29" t="s">
        <v>45</v>
      </c>
      <c r="F276" s="10" t="s">
        <v>164</v>
      </c>
    </row>
    <row r="277" spans="1:6" s="10" customFormat="1" ht="14.4" x14ac:dyDescent="0.3">
      <c r="A277" s="36">
        <v>44552</v>
      </c>
      <c r="B277" s="37" t="s">
        <v>28</v>
      </c>
      <c r="C277" s="9">
        <v>-352.38</v>
      </c>
      <c r="D277" s="49">
        <v>44515</v>
      </c>
      <c r="E277" s="29" t="s">
        <v>44</v>
      </c>
      <c r="F277" s="10" t="s">
        <v>164</v>
      </c>
    </row>
    <row r="278" spans="1:6" s="10" customFormat="1" ht="14.4" x14ac:dyDescent="0.3">
      <c r="A278" s="36">
        <v>44552</v>
      </c>
      <c r="B278" s="37" t="s">
        <v>28</v>
      </c>
      <c r="C278" s="9">
        <v>-460.53999999999996</v>
      </c>
      <c r="D278" s="49">
        <v>44515</v>
      </c>
      <c r="E278" s="29" t="s">
        <v>45</v>
      </c>
      <c r="F278" s="10" t="s">
        <v>164</v>
      </c>
    </row>
    <row r="279" spans="1:6" s="10" customFormat="1" ht="14.4" x14ac:dyDescent="0.3">
      <c r="A279" s="36">
        <v>44552</v>
      </c>
      <c r="B279" s="37" t="s">
        <v>591</v>
      </c>
      <c r="C279" s="9">
        <v>-273.22999999999996</v>
      </c>
      <c r="D279" s="49">
        <v>44490</v>
      </c>
      <c r="E279" s="29" t="s">
        <v>592</v>
      </c>
      <c r="F279" s="10" t="s">
        <v>161</v>
      </c>
    </row>
    <row r="280" spans="1:6" s="10" customFormat="1" ht="14.4" x14ac:dyDescent="0.3">
      <c r="A280" s="36">
        <v>44552</v>
      </c>
      <c r="B280" s="37" t="s">
        <v>593</v>
      </c>
      <c r="C280" s="9">
        <v>-100000</v>
      </c>
      <c r="D280" s="49">
        <v>44476</v>
      </c>
      <c r="E280" s="29" t="s">
        <v>594</v>
      </c>
      <c r="F280" s="10" t="s">
        <v>161</v>
      </c>
    </row>
    <row r="281" spans="1:6" s="10" customFormat="1" ht="14.4" x14ac:dyDescent="0.3">
      <c r="A281" s="36">
        <v>44552</v>
      </c>
      <c r="B281" s="37" t="s">
        <v>247</v>
      </c>
      <c r="C281" s="9">
        <v>-19000</v>
      </c>
      <c r="D281" s="49">
        <v>44497</v>
      </c>
      <c r="E281" s="29" t="s">
        <v>595</v>
      </c>
      <c r="F281" s="10" t="s">
        <v>161</v>
      </c>
    </row>
    <row r="282" spans="1:6" s="10" customFormat="1" ht="14.4" x14ac:dyDescent="0.3">
      <c r="A282" s="36">
        <v>44552</v>
      </c>
      <c r="B282" s="37" t="s">
        <v>346</v>
      </c>
      <c r="C282" s="9">
        <v>-6300</v>
      </c>
      <c r="D282" s="49">
        <v>44498</v>
      </c>
      <c r="E282" s="29" t="s">
        <v>347</v>
      </c>
      <c r="F282" s="10" t="s">
        <v>161</v>
      </c>
    </row>
    <row r="283" spans="1:6" s="10" customFormat="1" ht="14.4" x14ac:dyDescent="0.3">
      <c r="A283" s="36">
        <v>44552</v>
      </c>
      <c r="B283" s="37" t="s">
        <v>301</v>
      </c>
      <c r="C283" s="9">
        <v>-22377.040000000001</v>
      </c>
      <c r="D283" s="49">
        <v>44498</v>
      </c>
      <c r="E283" s="29" t="s">
        <v>596</v>
      </c>
      <c r="F283" s="10" t="s">
        <v>161</v>
      </c>
    </row>
    <row r="284" spans="1:6" s="10" customFormat="1" ht="14.4" x14ac:dyDescent="0.3">
      <c r="A284" s="36">
        <v>44552</v>
      </c>
      <c r="B284" s="37" t="s">
        <v>301</v>
      </c>
      <c r="C284" s="9">
        <v>-8196.7199999999993</v>
      </c>
      <c r="D284" s="49">
        <v>44498</v>
      </c>
      <c r="E284" s="29" t="s">
        <v>597</v>
      </c>
      <c r="F284" s="10" t="s">
        <v>161</v>
      </c>
    </row>
    <row r="285" spans="1:6" s="10" customFormat="1" ht="14.4" x14ac:dyDescent="0.3">
      <c r="A285" s="36">
        <v>44552</v>
      </c>
      <c r="B285" s="37" t="s">
        <v>22</v>
      </c>
      <c r="C285" s="9">
        <v>-47.820000000000007</v>
      </c>
      <c r="D285" s="49">
        <v>44441</v>
      </c>
      <c r="E285" s="29" t="s">
        <v>152</v>
      </c>
      <c r="F285" s="10" t="s">
        <v>161</v>
      </c>
    </row>
    <row r="286" spans="1:6" s="10" customFormat="1" ht="14.4" x14ac:dyDescent="0.3">
      <c r="A286" s="36">
        <v>44552</v>
      </c>
      <c r="B286" s="37" t="s">
        <v>22</v>
      </c>
      <c r="C286" s="9">
        <v>-166</v>
      </c>
      <c r="D286" s="49">
        <v>44441</v>
      </c>
      <c r="E286" s="29" t="s">
        <v>66</v>
      </c>
      <c r="F286" s="10" t="s">
        <v>161</v>
      </c>
    </row>
    <row r="287" spans="1:6" s="10" customFormat="1" ht="14.4" x14ac:dyDescent="0.3">
      <c r="A287" s="36">
        <v>44552</v>
      </c>
      <c r="B287" s="37" t="s">
        <v>22</v>
      </c>
      <c r="C287" s="9">
        <v>-166</v>
      </c>
      <c r="D287" s="49">
        <v>44470</v>
      </c>
      <c r="E287" s="29" t="s">
        <v>66</v>
      </c>
      <c r="F287" s="10" t="s">
        <v>161</v>
      </c>
    </row>
    <row r="288" spans="1:6" s="10" customFormat="1" ht="14.4" x14ac:dyDescent="0.3">
      <c r="A288" s="36">
        <v>44552</v>
      </c>
      <c r="B288" s="37" t="s">
        <v>22</v>
      </c>
      <c r="C288" s="9">
        <v>-47.820000000000007</v>
      </c>
      <c r="D288" s="49">
        <v>44470</v>
      </c>
      <c r="E288" s="29" t="s">
        <v>152</v>
      </c>
      <c r="F288" s="10" t="s">
        <v>161</v>
      </c>
    </row>
    <row r="289" spans="1:6" s="10" customFormat="1" ht="14.4" x14ac:dyDescent="0.3">
      <c r="A289" s="36">
        <v>44552</v>
      </c>
      <c r="B289" s="37" t="s">
        <v>115</v>
      </c>
      <c r="C289" s="9">
        <v>-135</v>
      </c>
      <c r="D289" s="49">
        <v>44469</v>
      </c>
      <c r="E289" s="29" t="s">
        <v>141</v>
      </c>
      <c r="F289" s="10" t="s">
        <v>13</v>
      </c>
    </row>
    <row r="290" spans="1:6" s="10" customFormat="1" ht="14.4" x14ac:dyDescent="0.3">
      <c r="A290" s="36">
        <v>44552</v>
      </c>
      <c r="B290" s="37" t="s">
        <v>115</v>
      </c>
      <c r="C290" s="9">
        <v>-135</v>
      </c>
      <c r="D290" s="49">
        <v>44500</v>
      </c>
      <c r="E290" s="29" t="s">
        <v>141</v>
      </c>
      <c r="F290" s="10" t="s">
        <v>13</v>
      </c>
    </row>
    <row r="291" spans="1:6" s="10" customFormat="1" ht="14.4" x14ac:dyDescent="0.3">
      <c r="A291" s="36">
        <v>44552</v>
      </c>
      <c r="B291" s="37" t="s">
        <v>348</v>
      </c>
      <c r="C291" s="9">
        <v>-1483.92</v>
      </c>
      <c r="D291" s="49">
        <v>44469</v>
      </c>
      <c r="E291" s="29" t="s">
        <v>598</v>
      </c>
      <c r="F291" s="10" t="s">
        <v>161</v>
      </c>
    </row>
    <row r="292" spans="1:6" s="10" customFormat="1" ht="14.4" x14ac:dyDescent="0.3">
      <c r="A292" s="36">
        <v>44552</v>
      </c>
      <c r="B292" s="37" t="s">
        <v>218</v>
      </c>
      <c r="C292" s="9">
        <v>-13500</v>
      </c>
      <c r="D292" s="49">
        <v>44498</v>
      </c>
      <c r="E292" s="29" t="s">
        <v>472</v>
      </c>
      <c r="F292" s="10" t="s">
        <v>161</v>
      </c>
    </row>
    <row r="293" spans="1:6" s="10" customFormat="1" ht="14.4" x14ac:dyDescent="0.3">
      <c r="A293" s="36">
        <v>44552</v>
      </c>
      <c r="B293" s="37" t="s">
        <v>29</v>
      </c>
      <c r="C293" s="9">
        <v>-6650</v>
      </c>
      <c r="D293" s="49">
        <v>44469</v>
      </c>
      <c r="E293" s="29" t="s">
        <v>520</v>
      </c>
      <c r="F293" s="10" t="s">
        <v>161</v>
      </c>
    </row>
    <row r="294" spans="1:6" s="10" customFormat="1" ht="14.4" x14ac:dyDescent="0.3">
      <c r="A294" s="36">
        <v>44552</v>
      </c>
      <c r="B294" s="37" t="s">
        <v>29</v>
      </c>
      <c r="C294" s="9">
        <v>-10085</v>
      </c>
      <c r="D294" s="49">
        <v>44468</v>
      </c>
      <c r="E294" s="29" t="s">
        <v>103</v>
      </c>
      <c r="F294" s="10" t="s">
        <v>161</v>
      </c>
    </row>
    <row r="295" spans="1:6" s="10" customFormat="1" ht="14.4" x14ac:dyDescent="0.3">
      <c r="A295" s="36">
        <v>44552</v>
      </c>
      <c r="B295" s="37" t="s">
        <v>29</v>
      </c>
      <c r="C295" s="9">
        <v>-2516.9899999999998</v>
      </c>
      <c r="D295" s="49">
        <v>44469</v>
      </c>
      <c r="E295" s="29" t="s">
        <v>444</v>
      </c>
      <c r="F295" s="10" t="s">
        <v>161</v>
      </c>
    </row>
    <row r="296" spans="1:6" s="10" customFormat="1" ht="14.4" x14ac:dyDescent="0.3">
      <c r="A296" s="36">
        <v>44552</v>
      </c>
      <c r="B296" s="37" t="s">
        <v>321</v>
      </c>
      <c r="C296" s="9">
        <v>-19243.300000000003</v>
      </c>
      <c r="D296" s="49">
        <v>44483</v>
      </c>
      <c r="E296" s="29" t="s">
        <v>599</v>
      </c>
      <c r="F296" s="10" t="s">
        <v>161</v>
      </c>
    </row>
    <row r="297" spans="1:6" s="10" customFormat="1" ht="14.4" x14ac:dyDescent="0.3">
      <c r="A297" s="36">
        <v>44552</v>
      </c>
      <c r="B297" s="37" t="s">
        <v>324</v>
      </c>
      <c r="C297" s="9">
        <v>-1532.5</v>
      </c>
      <c r="D297" s="49">
        <v>44469</v>
      </c>
      <c r="E297" s="29" t="s">
        <v>546</v>
      </c>
      <c r="F297" s="10" t="s">
        <v>13</v>
      </c>
    </row>
    <row r="298" spans="1:6" s="10" customFormat="1" ht="14.4" x14ac:dyDescent="0.3">
      <c r="A298" s="36">
        <v>44552</v>
      </c>
      <c r="B298" s="37" t="s">
        <v>10</v>
      </c>
      <c r="C298" s="9">
        <v>-242.68</v>
      </c>
      <c r="D298" s="49">
        <v>44445</v>
      </c>
      <c r="E298" s="29" t="s">
        <v>75</v>
      </c>
      <c r="F298" s="41" t="s">
        <v>8</v>
      </c>
    </row>
    <row r="299" spans="1:6" s="10" customFormat="1" ht="14.4" x14ac:dyDescent="0.3">
      <c r="A299" s="36">
        <v>44552</v>
      </c>
      <c r="B299" s="37" t="s">
        <v>10</v>
      </c>
      <c r="C299" s="9">
        <v>-234.85999999999996</v>
      </c>
      <c r="D299" s="49">
        <v>44477</v>
      </c>
      <c r="E299" s="29" t="s">
        <v>75</v>
      </c>
      <c r="F299" s="41" t="s">
        <v>8</v>
      </c>
    </row>
    <row r="300" spans="1:6" s="10" customFormat="1" ht="14.4" x14ac:dyDescent="0.3">
      <c r="A300" s="36">
        <v>44552</v>
      </c>
      <c r="B300" s="37" t="s">
        <v>10</v>
      </c>
      <c r="C300" s="9">
        <v>-1700</v>
      </c>
      <c r="D300" s="49">
        <v>44453</v>
      </c>
      <c r="E300" s="29" t="s">
        <v>265</v>
      </c>
      <c r="F300" s="41" t="s">
        <v>8</v>
      </c>
    </row>
    <row r="301" spans="1:6" s="10" customFormat="1" ht="14.4" x14ac:dyDescent="0.3">
      <c r="A301" s="36">
        <v>44552</v>
      </c>
      <c r="B301" s="37" t="s">
        <v>10</v>
      </c>
      <c r="C301" s="9">
        <v>-6701.42</v>
      </c>
      <c r="D301" s="49">
        <v>44459</v>
      </c>
      <c r="E301" s="29" t="s">
        <v>440</v>
      </c>
      <c r="F301" s="41" t="s">
        <v>8</v>
      </c>
    </row>
    <row r="302" spans="1:6" s="10" customFormat="1" ht="14.4" x14ac:dyDescent="0.3">
      <c r="A302" s="36">
        <v>44552</v>
      </c>
      <c r="B302" s="37" t="s">
        <v>10</v>
      </c>
      <c r="C302" s="9">
        <v>-16863.079999999998</v>
      </c>
      <c r="D302" s="49">
        <v>44459</v>
      </c>
      <c r="E302" s="29" t="s">
        <v>438</v>
      </c>
      <c r="F302" s="41" t="s">
        <v>8</v>
      </c>
    </row>
    <row r="303" spans="1:6" s="10" customFormat="1" ht="14.4" x14ac:dyDescent="0.3">
      <c r="A303" s="36">
        <v>44552</v>
      </c>
      <c r="B303" s="37" t="s">
        <v>10</v>
      </c>
      <c r="C303" s="9">
        <v>-1128.48</v>
      </c>
      <c r="D303" s="49">
        <v>44459</v>
      </c>
      <c r="E303" s="29" t="s">
        <v>439</v>
      </c>
      <c r="F303" s="41" t="s">
        <v>8</v>
      </c>
    </row>
    <row r="304" spans="1:6" s="10" customFormat="1" ht="14.4" x14ac:dyDescent="0.3">
      <c r="A304" s="36">
        <v>44552</v>
      </c>
      <c r="B304" s="37" t="s">
        <v>10</v>
      </c>
      <c r="C304" s="9">
        <v>-21419.75</v>
      </c>
      <c r="D304" s="49">
        <v>44469</v>
      </c>
      <c r="E304" s="52" t="s">
        <v>547</v>
      </c>
      <c r="F304" s="41" t="s">
        <v>8</v>
      </c>
    </row>
    <row r="305" spans="1:6" s="10" customFormat="1" ht="14.4" x14ac:dyDescent="0.3">
      <c r="A305" s="36">
        <v>44552</v>
      </c>
      <c r="B305" s="37" t="s">
        <v>10</v>
      </c>
      <c r="C305" s="9">
        <v>-6701.42</v>
      </c>
      <c r="D305" s="49">
        <v>44480</v>
      </c>
      <c r="E305" s="52" t="s">
        <v>440</v>
      </c>
      <c r="F305" s="41" t="s">
        <v>8</v>
      </c>
    </row>
    <row r="306" spans="1:6" s="10" customFormat="1" ht="14.4" x14ac:dyDescent="0.3">
      <c r="A306" s="36">
        <v>44552</v>
      </c>
      <c r="B306" s="37" t="s">
        <v>10</v>
      </c>
      <c r="C306" s="9">
        <f>-16863.08+1980+0.78</f>
        <v>-14882.300000000001</v>
      </c>
      <c r="D306" s="49">
        <v>44480</v>
      </c>
      <c r="E306" s="52" t="s">
        <v>438</v>
      </c>
      <c r="F306" s="41" t="s">
        <v>8</v>
      </c>
    </row>
    <row r="307" spans="1:6" s="10" customFormat="1" ht="14.4" x14ac:dyDescent="0.3">
      <c r="A307" s="36">
        <v>44552</v>
      </c>
      <c r="B307" s="37" t="s">
        <v>10</v>
      </c>
      <c r="C307" s="9">
        <v>-1128.48</v>
      </c>
      <c r="D307" s="49">
        <v>44480</v>
      </c>
      <c r="E307" s="52" t="s">
        <v>439</v>
      </c>
      <c r="F307" s="41" t="s">
        <v>8</v>
      </c>
    </row>
    <row r="308" spans="1:6" s="10" customFormat="1" ht="14.4" x14ac:dyDescent="0.3">
      <c r="A308" s="36">
        <v>44552</v>
      </c>
      <c r="B308" s="37" t="s">
        <v>10</v>
      </c>
      <c r="C308" s="9">
        <v>-1700</v>
      </c>
      <c r="D308" s="49">
        <v>44487</v>
      </c>
      <c r="E308" s="52" t="s">
        <v>265</v>
      </c>
      <c r="F308" s="41" t="s">
        <v>8</v>
      </c>
    </row>
    <row r="309" spans="1:6" s="10" customFormat="1" ht="14.4" x14ac:dyDescent="0.3">
      <c r="A309" s="36">
        <v>44552</v>
      </c>
      <c r="B309" s="37" t="s">
        <v>35</v>
      </c>
      <c r="C309" s="9">
        <v>-625.61</v>
      </c>
      <c r="D309" s="49">
        <v>44476</v>
      </c>
      <c r="E309" s="52" t="s">
        <v>36</v>
      </c>
      <c r="F309" s="41" t="s">
        <v>164</v>
      </c>
    </row>
    <row r="310" spans="1:6" s="10" customFormat="1" ht="14.4" x14ac:dyDescent="0.3">
      <c r="A310" s="36">
        <v>44552</v>
      </c>
      <c r="B310" s="37" t="s">
        <v>35</v>
      </c>
      <c r="C310" s="9">
        <v>-700.68000000000006</v>
      </c>
      <c r="D310" s="49">
        <v>44476</v>
      </c>
      <c r="E310" s="52" t="s">
        <v>36</v>
      </c>
      <c r="F310" s="41" t="s">
        <v>164</v>
      </c>
    </row>
    <row r="311" spans="1:6" s="10" customFormat="1" ht="14.4" x14ac:dyDescent="0.3">
      <c r="A311" s="36">
        <v>44552</v>
      </c>
      <c r="B311" s="37" t="s">
        <v>35</v>
      </c>
      <c r="C311" s="9">
        <v>-625.61</v>
      </c>
      <c r="D311" s="49">
        <v>44476</v>
      </c>
      <c r="E311" s="52" t="s">
        <v>36</v>
      </c>
      <c r="F311" s="41" t="s">
        <v>164</v>
      </c>
    </row>
    <row r="312" spans="1:6" s="10" customFormat="1" ht="14.4" x14ac:dyDescent="0.3">
      <c r="A312" s="36">
        <v>44552</v>
      </c>
      <c r="B312" s="37" t="s">
        <v>35</v>
      </c>
      <c r="C312" s="9">
        <v>-1000.97</v>
      </c>
      <c r="D312" s="49">
        <v>44476</v>
      </c>
      <c r="E312" s="52" t="s">
        <v>36</v>
      </c>
      <c r="F312" s="41" t="s">
        <v>164</v>
      </c>
    </row>
    <row r="313" spans="1:6" s="10" customFormat="1" ht="14.4" x14ac:dyDescent="0.3">
      <c r="A313" s="36">
        <v>44552</v>
      </c>
      <c r="B313" s="37" t="s">
        <v>35</v>
      </c>
      <c r="C313" s="9">
        <v>-625.61</v>
      </c>
      <c r="D313" s="49">
        <v>44476</v>
      </c>
      <c r="E313" s="52" t="s">
        <v>36</v>
      </c>
      <c r="F313" s="41" t="s">
        <v>164</v>
      </c>
    </row>
    <row r="314" spans="1:6" s="10" customFormat="1" ht="14.4" x14ac:dyDescent="0.3">
      <c r="A314" s="36">
        <v>44552</v>
      </c>
      <c r="B314" s="37" t="s">
        <v>35</v>
      </c>
      <c r="C314" s="9">
        <v>-700.68000000000006</v>
      </c>
      <c r="D314" s="49">
        <v>44476</v>
      </c>
      <c r="E314" s="52" t="s">
        <v>36</v>
      </c>
      <c r="F314" s="41" t="s">
        <v>164</v>
      </c>
    </row>
    <row r="315" spans="1:6" s="10" customFormat="1" ht="14.4" x14ac:dyDescent="0.3">
      <c r="A315" s="36">
        <v>44552</v>
      </c>
      <c r="B315" s="37" t="s">
        <v>35</v>
      </c>
      <c r="C315" s="9">
        <v>-375.36</v>
      </c>
      <c r="D315" s="49">
        <v>44476</v>
      </c>
      <c r="E315" s="52" t="s">
        <v>36</v>
      </c>
      <c r="F315" s="41" t="s">
        <v>164</v>
      </c>
    </row>
    <row r="316" spans="1:6" s="10" customFormat="1" ht="14.4" x14ac:dyDescent="0.3">
      <c r="A316" s="36">
        <v>44552</v>
      </c>
      <c r="B316" s="37" t="s">
        <v>35</v>
      </c>
      <c r="C316" s="9">
        <v>-625.61</v>
      </c>
      <c r="D316" s="49">
        <v>44476</v>
      </c>
      <c r="E316" s="52" t="s">
        <v>36</v>
      </c>
      <c r="F316" s="41" t="s">
        <v>164</v>
      </c>
    </row>
    <row r="317" spans="1:6" s="10" customFormat="1" ht="14.4" x14ac:dyDescent="0.3">
      <c r="A317" s="36">
        <v>44552</v>
      </c>
      <c r="B317" s="37" t="s">
        <v>35</v>
      </c>
      <c r="C317" s="9">
        <v>-625.61</v>
      </c>
      <c r="D317" s="49">
        <v>44476</v>
      </c>
      <c r="E317" s="52" t="s">
        <v>36</v>
      </c>
      <c r="F317" s="41" t="s">
        <v>164</v>
      </c>
    </row>
    <row r="318" spans="1:6" s="10" customFormat="1" ht="14.4" x14ac:dyDescent="0.3">
      <c r="A318" s="36">
        <v>44552</v>
      </c>
      <c r="B318" s="37" t="s">
        <v>35</v>
      </c>
      <c r="C318" s="9">
        <v>-2302.2399999999998</v>
      </c>
      <c r="D318" s="49">
        <v>44476</v>
      </c>
      <c r="E318" s="52" t="s">
        <v>36</v>
      </c>
      <c r="F318" s="41" t="s">
        <v>164</v>
      </c>
    </row>
    <row r="319" spans="1:6" s="10" customFormat="1" ht="14.4" x14ac:dyDescent="0.3">
      <c r="A319" s="36">
        <v>44552</v>
      </c>
      <c r="B319" s="37" t="s">
        <v>35</v>
      </c>
      <c r="C319" s="9">
        <v>-625.61</v>
      </c>
      <c r="D319" s="49">
        <v>44476</v>
      </c>
      <c r="E319" s="52" t="s">
        <v>36</v>
      </c>
      <c r="F319" s="41" t="s">
        <v>164</v>
      </c>
    </row>
    <row r="320" spans="1:6" s="10" customFormat="1" ht="14.4" x14ac:dyDescent="0.3">
      <c r="A320" s="36">
        <v>44552</v>
      </c>
      <c r="B320" s="37" t="s">
        <v>35</v>
      </c>
      <c r="C320" s="9">
        <v>-1000.97</v>
      </c>
      <c r="D320" s="49">
        <v>44476</v>
      </c>
      <c r="E320" s="52" t="s">
        <v>36</v>
      </c>
      <c r="F320" s="41" t="s">
        <v>164</v>
      </c>
    </row>
    <row r="321" spans="1:6" s="10" customFormat="1" ht="14.4" x14ac:dyDescent="0.3">
      <c r="A321" s="36">
        <v>44552</v>
      </c>
      <c r="B321" s="37" t="s">
        <v>128</v>
      </c>
      <c r="C321" s="9">
        <v>-7600</v>
      </c>
      <c r="D321" s="49">
        <v>44469</v>
      </c>
      <c r="E321" s="52" t="s">
        <v>600</v>
      </c>
      <c r="F321" s="30" t="s">
        <v>13</v>
      </c>
    </row>
    <row r="322" spans="1:6" s="10" customFormat="1" ht="14.4" x14ac:dyDescent="0.3">
      <c r="A322" s="36">
        <v>44552</v>
      </c>
      <c r="B322" s="37" t="s">
        <v>77</v>
      </c>
      <c r="C322" s="9">
        <v>-326.14999999999998</v>
      </c>
      <c r="D322" s="49">
        <v>44482</v>
      </c>
      <c r="E322" s="52" t="s">
        <v>105</v>
      </c>
      <c r="F322" s="41" t="s">
        <v>158</v>
      </c>
    </row>
    <row r="323" spans="1:6" s="10" customFormat="1" ht="14.4" x14ac:dyDescent="0.3">
      <c r="A323" s="36">
        <v>44552</v>
      </c>
      <c r="B323" s="37" t="s">
        <v>77</v>
      </c>
      <c r="C323" s="9">
        <v>-326.14999999999998</v>
      </c>
      <c r="D323" s="49">
        <v>44511</v>
      </c>
      <c r="E323" s="52" t="s">
        <v>105</v>
      </c>
      <c r="F323" s="41" t="s">
        <v>158</v>
      </c>
    </row>
    <row r="324" spans="1:6" s="10" customFormat="1" ht="14.4" x14ac:dyDescent="0.3">
      <c r="A324" s="36">
        <v>44552</v>
      </c>
      <c r="B324" s="37" t="s">
        <v>78</v>
      </c>
      <c r="C324" s="9">
        <v>-28742.140000000003</v>
      </c>
      <c r="D324" s="49">
        <v>44475</v>
      </c>
      <c r="E324" s="52" t="s">
        <v>355</v>
      </c>
      <c r="F324" s="41" t="s">
        <v>8</v>
      </c>
    </row>
    <row r="325" spans="1:6" s="10" customFormat="1" ht="14.4" x14ac:dyDescent="0.3">
      <c r="A325" s="36">
        <v>44552</v>
      </c>
      <c r="B325" s="37" t="s">
        <v>78</v>
      </c>
      <c r="C325" s="9">
        <v>-64715.19</v>
      </c>
      <c r="D325" s="49">
        <v>44475</v>
      </c>
      <c r="E325" s="52" t="s">
        <v>356</v>
      </c>
      <c r="F325" s="41" t="s">
        <v>8</v>
      </c>
    </row>
    <row r="326" spans="1:6" s="10" customFormat="1" ht="14.4" x14ac:dyDescent="0.3">
      <c r="A326" s="36">
        <v>44552</v>
      </c>
      <c r="B326" s="37" t="s">
        <v>78</v>
      </c>
      <c r="C326" s="9">
        <v>-3213.38</v>
      </c>
      <c r="D326" s="49">
        <v>44475</v>
      </c>
      <c r="E326" s="52" t="s">
        <v>357</v>
      </c>
      <c r="F326" s="41" t="s">
        <v>8</v>
      </c>
    </row>
    <row r="327" spans="1:6" s="10" customFormat="1" ht="14.4" x14ac:dyDescent="0.3">
      <c r="A327" s="36">
        <v>44552</v>
      </c>
      <c r="B327" s="37" t="s">
        <v>78</v>
      </c>
      <c r="C327" s="9">
        <v>-975.2</v>
      </c>
      <c r="D327" s="49">
        <v>44475</v>
      </c>
      <c r="E327" s="52" t="s">
        <v>430</v>
      </c>
      <c r="F327" s="41" t="s">
        <v>8</v>
      </c>
    </row>
    <row r="328" spans="1:6" s="10" customFormat="1" ht="14.4" x14ac:dyDescent="0.3">
      <c r="A328" s="36">
        <v>44552</v>
      </c>
      <c r="B328" s="37" t="s">
        <v>78</v>
      </c>
      <c r="C328" s="9">
        <v>-37.200000000000003</v>
      </c>
      <c r="D328" s="49">
        <v>44475</v>
      </c>
      <c r="E328" s="52" t="s">
        <v>529</v>
      </c>
      <c r="F328" s="41" t="s">
        <v>8</v>
      </c>
    </row>
    <row r="329" spans="1:6" s="10" customFormat="1" ht="14.4" x14ac:dyDescent="0.3">
      <c r="A329" s="36">
        <v>44552</v>
      </c>
      <c r="B329" s="37" t="s">
        <v>309</v>
      </c>
      <c r="C329" s="9">
        <v>-3249</v>
      </c>
      <c r="D329" s="49">
        <v>44455</v>
      </c>
      <c r="E329" s="52" t="s">
        <v>523</v>
      </c>
      <c r="F329" s="30" t="s">
        <v>161</v>
      </c>
    </row>
    <row r="330" spans="1:6" s="10" customFormat="1" ht="14.4" x14ac:dyDescent="0.3">
      <c r="A330" s="36">
        <v>44553</v>
      </c>
      <c r="B330" s="43" t="s">
        <v>572</v>
      </c>
      <c r="C330" s="9">
        <v>-48</v>
      </c>
      <c r="D330" s="49"/>
      <c r="E330" s="53" t="s">
        <v>7</v>
      </c>
      <c r="F330" s="41" t="s">
        <v>175</v>
      </c>
    </row>
    <row r="331" spans="1:6" s="10" customFormat="1" ht="14.4" x14ac:dyDescent="0.3">
      <c r="A331" s="36">
        <v>44557</v>
      </c>
      <c r="B331" s="37" t="s">
        <v>15</v>
      </c>
      <c r="C331" s="9">
        <v>-34.819999999999993</v>
      </c>
      <c r="D331" s="49">
        <v>44541</v>
      </c>
      <c r="E331" s="53" t="s">
        <v>7</v>
      </c>
      <c r="F331" s="30" t="s">
        <v>8</v>
      </c>
    </row>
    <row r="332" spans="1:6" s="10" customFormat="1" ht="14.4" x14ac:dyDescent="0.3">
      <c r="A332" s="36">
        <v>44557</v>
      </c>
      <c r="B332" s="37" t="s">
        <v>42</v>
      </c>
      <c r="C332" s="9">
        <f>-94601.6+104.97</f>
        <v>-94496.63</v>
      </c>
      <c r="D332" s="49">
        <v>44500</v>
      </c>
      <c r="E332" s="52" t="s">
        <v>43</v>
      </c>
      <c r="F332" s="30" t="s">
        <v>89</v>
      </c>
    </row>
    <row r="333" spans="1:6" s="10" customFormat="1" ht="14.4" x14ac:dyDescent="0.3">
      <c r="A333" s="36">
        <v>44557</v>
      </c>
      <c r="B333" s="37" t="s">
        <v>601</v>
      </c>
      <c r="C333" s="9">
        <v>-150628.18</v>
      </c>
      <c r="D333" s="49"/>
      <c r="E333" s="53" t="s">
        <v>7</v>
      </c>
      <c r="F333" s="30" t="s">
        <v>172</v>
      </c>
    </row>
    <row r="334" spans="1:6" s="10" customFormat="1" ht="14.4" x14ac:dyDescent="0.3">
      <c r="A334" s="36">
        <v>44557</v>
      </c>
      <c r="B334" s="37" t="s">
        <v>10</v>
      </c>
      <c r="C334" s="9">
        <v>-590.41</v>
      </c>
      <c r="D334" s="49">
        <v>44459</v>
      </c>
      <c r="E334" s="53" t="s">
        <v>7</v>
      </c>
      <c r="F334" s="41" t="s">
        <v>8</v>
      </c>
    </row>
    <row r="335" spans="1:6" s="10" customFormat="1" ht="14.4" x14ac:dyDescent="0.3">
      <c r="A335" s="36">
        <v>44557</v>
      </c>
      <c r="B335" s="37" t="s">
        <v>10</v>
      </c>
      <c r="C335" s="9">
        <v>-53.900000000000006</v>
      </c>
      <c r="D335" s="49">
        <v>44480</v>
      </c>
      <c r="E335" s="52" t="s">
        <v>86</v>
      </c>
      <c r="F335" s="41" t="s">
        <v>8</v>
      </c>
    </row>
    <row r="336" spans="1:6" s="10" customFormat="1" ht="14.4" x14ac:dyDescent="0.3">
      <c r="A336" s="36">
        <v>44557</v>
      </c>
      <c r="B336" s="37" t="s">
        <v>10</v>
      </c>
      <c r="C336" s="9">
        <v>-1465.03</v>
      </c>
      <c r="D336" s="49">
        <v>44480</v>
      </c>
      <c r="E336" s="52" t="s">
        <v>87</v>
      </c>
      <c r="F336" s="41" t="s">
        <v>8</v>
      </c>
    </row>
    <row r="337" spans="1:6" s="10" customFormat="1" ht="14.4" x14ac:dyDescent="0.3">
      <c r="A337" s="36">
        <v>44557</v>
      </c>
      <c r="B337" s="37" t="s">
        <v>10</v>
      </c>
      <c r="C337" s="9">
        <v>-54.129999999999995</v>
      </c>
      <c r="D337" s="49">
        <v>44480</v>
      </c>
      <c r="E337" s="52" t="s">
        <v>87</v>
      </c>
      <c r="F337" s="41" t="s">
        <v>8</v>
      </c>
    </row>
    <row r="338" spans="1:6" s="10" customFormat="1" ht="14.4" x14ac:dyDescent="0.3">
      <c r="A338" s="36">
        <v>44557</v>
      </c>
      <c r="B338" s="37" t="s">
        <v>10</v>
      </c>
      <c r="C338" s="9">
        <v>-1240.23</v>
      </c>
      <c r="D338" s="49">
        <v>44480</v>
      </c>
      <c r="E338" s="52" t="s">
        <v>94</v>
      </c>
      <c r="F338" s="41" t="s">
        <v>8</v>
      </c>
    </row>
    <row r="339" spans="1:6" s="10" customFormat="1" ht="14.4" x14ac:dyDescent="0.3">
      <c r="A339" s="36">
        <v>44557</v>
      </c>
      <c r="B339" s="37" t="s">
        <v>10</v>
      </c>
      <c r="C339" s="9">
        <v>-123.89999999999999</v>
      </c>
      <c r="D339" s="49">
        <v>44480</v>
      </c>
      <c r="E339" s="53" t="s">
        <v>7</v>
      </c>
      <c r="F339" s="41" t="s">
        <v>8</v>
      </c>
    </row>
    <row r="340" spans="1:6" s="10" customFormat="1" ht="14.4" x14ac:dyDescent="0.3">
      <c r="A340" s="36">
        <v>44557</v>
      </c>
      <c r="B340" s="37" t="s">
        <v>10</v>
      </c>
      <c r="C340" s="9">
        <v>-83.9</v>
      </c>
      <c r="D340" s="49">
        <v>44480</v>
      </c>
      <c r="E340" s="52" t="s">
        <v>87</v>
      </c>
      <c r="F340" s="41" t="s">
        <v>8</v>
      </c>
    </row>
    <row r="341" spans="1:6" s="10" customFormat="1" ht="14.4" x14ac:dyDescent="0.3">
      <c r="A341" s="36">
        <v>44557</v>
      </c>
      <c r="B341" s="37" t="s">
        <v>10</v>
      </c>
      <c r="C341" s="9">
        <v>-695.56000000000006</v>
      </c>
      <c r="D341" s="49">
        <v>44489</v>
      </c>
      <c r="E341" s="53" t="s">
        <v>7</v>
      </c>
      <c r="F341" s="41" t="s">
        <v>8</v>
      </c>
    </row>
    <row r="342" spans="1:6" s="10" customFormat="1" ht="14.4" x14ac:dyDescent="0.3">
      <c r="A342" s="36">
        <v>44558</v>
      </c>
      <c r="B342" s="43" t="s">
        <v>572</v>
      </c>
      <c r="C342" s="9">
        <v>-32</v>
      </c>
      <c r="D342" s="49"/>
      <c r="E342" s="53" t="s">
        <v>7</v>
      </c>
      <c r="F342" s="41" t="s">
        <v>175</v>
      </c>
    </row>
    <row r="343" spans="1:6" s="10" customFormat="1" ht="14.4" x14ac:dyDescent="0.3">
      <c r="A343" s="36">
        <v>44558</v>
      </c>
      <c r="B343" s="37" t="s">
        <v>31</v>
      </c>
      <c r="C343" s="9">
        <f>-37.37+0.37</f>
        <v>-37</v>
      </c>
      <c r="D343" s="49">
        <v>44558</v>
      </c>
      <c r="E343" s="53" t="s">
        <v>7</v>
      </c>
      <c r="F343" s="30" t="s">
        <v>13</v>
      </c>
    </row>
    <row r="344" spans="1:6" s="10" customFormat="1" ht="14.4" x14ac:dyDescent="0.3">
      <c r="A344" s="36">
        <v>44559</v>
      </c>
      <c r="B344" s="37" t="s">
        <v>602</v>
      </c>
      <c r="C344" s="9">
        <f>-125.29+15.29</f>
        <v>-110</v>
      </c>
      <c r="D344" s="49">
        <v>44560</v>
      </c>
      <c r="E344" s="53" t="s">
        <v>7</v>
      </c>
      <c r="F344" s="30" t="s">
        <v>512</v>
      </c>
    </row>
    <row r="345" spans="1:6" s="10" customFormat="1" ht="14.4" x14ac:dyDescent="0.3">
      <c r="A345" s="36">
        <v>44560</v>
      </c>
      <c r="B345" s="37" t="s">
        <v>19</v>
      </c>
      <c r="C345" s="9">
        <f>-77.93-3</f>
        <v>-80.930000000000007</v>
      </c>
      <c r="D345" s="49">
        <v>44540</v>
      </c>
      <c r="E345" s="53" t="s">
        <v>7</v>
      </c>
      <c r="F345" s="30" t="s">
        <v>8</v>
      </c>
    </row>
    <row r="346" spans="1:6" s="10" customFormat="1" ht="14.4" x14ac:dyDescent="0.3">
      <c r="A346" s="36">
        <v>44560</v>
      </c>
      <c r="B346" s="37" t="s">
        <v>19</v>
      </c>
      <c r="C346" s="9">
        <v>-36.68</v>
      </c>
      <c r="D346" s="49">
        <v>44540</v>
      </c>
      <c r="E346" s="53" t="s">
        <v>7</v>
      </c>
      <c r="F346" s="30" t="s">
        <v>8</v>
      </c>
    </row>
    <row r="347" spans="1:6" s="10" customFormat="1" ht="14.4" x14ac:dyDescent="0.3">
      <c r="A347" s="36">
        <v>44561</v>
      </c>
      <c r="B347" s="37" t="s">
        <v>603</v>
      </c>
      <c r="C347" s="9">
        <v>-32.369999999999997</v>
      </c>
      <c r="D347" s="49"/>
      <c r="E347" s="53" t="s">
        <v>7</v>
      </c>
      <c r="F347" s="41" t="s">
        <v>13</v>
      </c>
    </row>
    <row r="348" spans="1:6" s="10" customFormat="1" ht="14.4" x14ac:dyDescent="0.3">
      <c r="A348" s="36">
        <v>44561</v>
      </c>
      <c r="B348" s="37" t="s">
        <v>603</v>
      </c>
      <c r="C348" s="9">
        <v>-0.75</v>
      </c>
      <c r="D348" s="49"/>
      <c r="E348" s="53" t="s">
        <v>7</v>
      </c>
      <c r="F348" s="4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Pagamenti I trim. 2021</vt:lpstr>
      <vt:lpstr>Pagamenti II trim. 2021</vt:lpstr>
      <vt:lpstr>Pagamenti III' trim. 2021</vt:lpstr>
      <vt:lpstr>Pagamenti IV' trim. 2021</vt:lpstr>
    </vt:vector>
  </TitlesOfParts>
  <Company>Webred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Baroni_p</dc:creator>
  <cp:lastModifiedBy>Patrizia Baroni</cp:lastModifiedBy>
  <dcterms:created xsi:type="dcterms:W3CDTF">2019-04-18T13:29:40Z</dcterms:created>
  <dcterms:modified xsi:type="dcterms:W3CDTF">2022-02-08T09:47:47Z</dcterms:modified>
</cp:coreProperties>
</file>